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/>
  </bookViews>
  <sheets>
    <sheet name="KASUS" sheetId="1" r:id="rId1"/>
    <sheet name="LATIH" sheetId="3" r:id="rId2"/>
  </sheets>
  <definedNames>
    <definedName name="Skor" localSheetId="0">KASUS!$T$6:$Y$15</definedName>
    <definedName name="Skor" localSheetId="1">LATIH!$T$6:$Y$15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3" l="1"/>
  <c r="U15" i="3" s="1"/>
  <c r="AN14" i="3" s="1"/>
  <c r="J15" i="3"/>
  <c r="U14" i="3" s="1"/>
  <c r="AN13" i="3" s="1"/>
  <c r="J14" i="3"/>
  <c r="U13" i="3" s="1"/>
  <c r="AN12" i="3" s="1"/>
  <c r="J13" i="3"/>
  <c r="U12" i="3" s="1"/>
  <c r="AN11" i="3" s="1"/>
  <c r="J12" i="3"/>
  <c r="U11" i="3" s="1"/>
  <c r="AN10" i="3" s="1"/>
  <c r="J11" i="3"/>
  <c r="U10" i="3"/>
  <c r="J10" i="3"/>
  <c r="AS9" i="3"/>
  <c r="AN9" i="3"/>
  <c r="U9" i="3"/>
  <c r="J9" i="3"/>
  <c r="AN8" i="3"/>
  <c r="U8" i="3"/>
  <c r="J8" i="3"/>
  <c r="AN7" i="3"/>
  <c r="U7" i="3"/>
  <c r="J7" i="3"/>
  <c r="AN6" i="3"/>
  <c r="U6" i="3"/>
  <c r="AN5" i="3" s="1"/>
  <c r="Q5" i="3"/>
  <c r="O5" i="3"/>
  <c r="M5" i="3"/>
  <c r="K5" i="3"/>
  <c r="G15" i="3"/>
  <c r="AU4" i="3"/>
  <c r="AS10" i="3" s="1"/>
  <c r="Y4" i="3"/>
  <c r="AW9" i="3" s="1"/>
  <c r="X4" i="3"/>
  <c r="AV9" i="3" s="1"/>
  <c r="W4" i="3"/>
  <c r="AU9" i="3" s="1"/>
  <c r="V4" i="3"/>
  <c r="AT9" i="3" s="1"/>
  <c r="AM2" i="3"/>
  <c r="AS2" i="3" s="1"/>
  <c r="AC2" i="3"/>
  <c r="R8" i="3" l="1"/>
  <c r="Y7" i="3" s="1"/>
  <c r="N8" i="3"/>
  <c r="W7" i="3" s="1"/>
  <c r="P8" i="3"/>
  <c r="X7" i="3" s="1"/>
  <c r="L8" i="3"/>
  <c r="V7" i="3" s="1"/>
  <c r="AW4" i="3"/>
  <c r="R7" i="3"/>
  <c r="N7" i="3"/>
  <c r="P7" i="3"/>
  <c r="L7" i="3"/>
  <c r="N7" i="1"/>
  <c r="G14" i="1"/>
  <c r="G13" i="1"/>
  <c r="G12" i="1"/>
  <c r="G11" i="1"/>
  <c r="G10" i="1"/>
  <c r="G9" i="1"/>
  <c r="G8" i="1"/>
  <c r="G7" i="1"/>
  <c r="G6" i="1"/>
  <c r="G5" i="1"/>
  <c r="R12" i="3" l="1"/>
  <c r="Y11" i="3" s="1"/>
  <c r="N12" i="3"/>
  <c r="W11" i="3" s="1"/>
  <c r="P12" i="3"/>
  <c r="X11" i="3" s="1"/>
  <c r="L12" i="3"/>
  <c r="V11" i="3" s="1"/>
  <c r="X6" i="3"/>
  <c r="W6" i="3"/>
  <c r="R15" i="3"/>
  <c r="Y14" i="3" s="1"/>
  <c r="AW10" i="3" s="1"/>
  <c r="N15" i="3"/>
  <c r="W14" i="3" s="1"/>
  <c r="AU10" i="3" s="1"/>
  <c r="P15" i="3"/>
  <c r="X14" i="3" s="1"/>
  <c r="AV10" i="3" s="1"/>
  <c r="L15" i="3"/>
  <c r="V14" i="3" s="1"/>
  <c r="P10" i="3"/>
  <c r="X9" i="3" s="1"/>
  <c r="L10" i="3"/>
  <c r="V9" i="3" s="1"/>
  <c r="R10" i="3"/>
  <c r="Y9" i="3" s="1"/>
  <c r="N10" i="3"/>
  <c r="W9" i="3" s="1"/>
  <c r="V6" i="3"/>
  <c r="H15" i="3"/>
  <c r="Y6" i="3"/>
  <c r="R16" i="3"/>
  <c r="Y15" i="3" s="1"/>
  <c r="N16" i="3"/>
  <c r="W15" i="3" s="1"/>
  <c r="P16" i="3"/>
  <c r="X15" i="3" s="1"/>
  <c r="L16" i="3"/>
  <c r="V15" i="3" s="1"/>
  <c r="R14" i="3"/>
  <c r="Y13" i="3" s="1"/>
  <c r="N14" i="3"/>
  <c r="W13" i="3" s="1"/>
  <c r="P14" i="3"/>
  <c r="X13" i="3" s="1"/>
  <c r="L14" i="3"/>
  <c r="V13" i="3" s="1"/>
  <c r="R11" i="3"/>
  <c r="Y10" i="3" s="1"/>
  <c r="N11" i="3"/>
  <c r="W10" i="3" s="1"/>
  <c r="P11" i="3"/>
  <c r="X10" i="3" s="1"/>
  <c r="L11" i="3"/>
  <c r="V10" i="3" s="1"/>
  <c r="R9" i="3"/>
  <c r="Y8" i="3" s="1"/>
  <c r="N9" i="3"/>
  <c r="W8" i="3" s="1"/>
  <c r="P9" i="3"/>
  <c r="X8" i="3" s="1"/>
  <c r="L9" i="3"/>
  <c r="V8" i="3" s="1"/>
  <c r="R13" i="3"/>
  <c r="Y12" i="3" s="1"/>
  <c r="N13" i="3"/>
  <c r="W12" i="3" s="1"/>
  <c r="P13" i="3"/>
  <c r="X12" i="3" s="1"/>
  <c r="L13" i="3"/>
  <c r="V12" i="3" s="1"/>
  <c r="AC2" i="1"/>
  <c r="AU9" i="1"/>
  <c r="AW9" i="1"/>
  <c r="AS9" i="1"/>
  <c r="AU4" i="1"/>
  <c r="AM2" i="1"/>
  <c r="AS2" i="1" s="1"/>
  <c r="J16" i="1"/>
  <c r="J15" i="1"/>
  <c r="J14" i="1"/>
  <c r="J13" i="1"/>
  <c r="J12" i="1"/>
  <c r="J11" i="1"/>
  <c r="J10" i="1"/>
  <c r="J9" i="1"/>
  <c r="J8" i="1"/>
  <c r="J7" i="1"/>
  <c r="W4" i="1"/>
  <c r="X4" i="1"/>
  <c r="AV9" i="1" s="1"/>
  <c r="Y4" i="1"/>
  <c r="V4" i="1"/>
  <c r="AT9" i="1" s="1"/>
  <c r="U7" i="1"/>
  <c r="AN6" i="1" s="1"/>
  <c r="U8" i="1"/>
  <c r="AN7" i="1" s="1"/>
  <c r="U9" i="1"/>
  <c r="AN8" i="1" s="1"/>
  <c r="U10" i="1"/>
  <c r="AN9" i="1" s="1"/>
  <c r="U11" i="1"/>
  <c r="AN10" i="1" s="1"/>
  <c r="U12" i="1"/>
  <c r="AN11" i="1" s="1"/>
  <c r="U13" i="1"/>
  <c r="AN12" i="1" s="1"/>
  <c r="U14" i="1"/>
  <c r="AN13" i="1" s="1"/>
  <c r="U15" i="1"/>
  <c r="AN14" i="1" s="1"/>
  <c r="U6" i="1"/>
  <c r="AN5" i="1" s="1"/>
  <c r="Q5" i="1"/>
  <c r="O5" i="1"/>
  <c r="M5" i="1"/>
  <c r="K5" i="1"/>
  <c r="G15" i="1"/>
  <c r="H13" i="1" s="1"/>
  <c r="R17" i="3" l="1"/>
  <c r="V16" i="3"/>
  <c r="AT10" i="3"/>
  <c r="W16" i="3"/>
  <c r="X16" i="3"/>
  <c r="Y16" i="3"/>
  <c r="L17" i="3"/>
  <c r="N17" i="3"/>
  <c r="P17" i="3"/>
  <c r="AW4" i="1"/>
  <c r="AS10" i="1"/>
  <c r="H12" i="1"/>
  <c r="H8" i="1"/>
  <c r="H11" i="1"/>
  <c r="H7" i="1"/>
  <c r="H14" i="1"/>
  <c r="H10" i="1"/>
  <c r="H6" i="1"/>
  <c r="H9" i="1"/>
  <c r="R9" i="1"/>
  <c r="Y8" i="1" s="1"/>
  <c r="P9" i="1"/>
  <c r="X8" i="1" s="1"/>
  <c r="N9" i="1"/>
  <c r="W8" i="1" s="1"/>
  <c r="L9" i="1"/>
  <c r="V8" i="1" s="1"/>
  <c r="AO7" i="1" s="1"/>
  <c r="AP7" i="1" s="1"/>
  <c r="AQ7" i="1" s="1"/>
  <c r="H5" i="1"/>
  <c r="R13" i="1" l="1"/>
  <c r="Y12" i="1" s="1"/>
  <c r="P13" i="1"/>
  <c r="X12" i="1" s="1"/>
  <c r="N13" i="1"/>
  <c r="W12" i="1" s="1"/>
  <c r="L13" i="1"/>
  <c r="V12" i="1" s="1"/>
  <c r="AO11" i="1" s="1"/>
  <c r="AP11" i="1" s="1"/>
  <c r="AQ11" i="1" s="1"/>
  <c r="R7" i="1"/>
  <c r="P7" i="1"/>
  <c r="L7" i="1"/>
  <c r="R10" i="1"/>
  <c r="Y9" i="1" s="1"/>
  <c r="N10" i="1"/>
  <c r="W9" i="1" s="1"/>
  <c r="P10" i="1"/>
  <c r="X9" i="1" s="1"/>
  <c r="L10" i="1"/>
  <c r="V9" i="1" s="1"/>
  <c r="AO8" i="1" s="1"/>
  <c r="AP8" i="1" s="1"/>
  <c r="AQ8" i="1" s="1"/>
  <c r="R14" i="1"/>
  <c r="Y13" i="1" s="1"/>
  <c r="N14" i="1"/>
  <c r="W13" i="1" s="1"/>
  <c r="P14" i="1"/>
  <c r="X13" i="1" s="1"/>
  <c r="L14" i="1"/>
  <c r="V13" i="1" s="1"/>
  <c r="AO12" i="1" s="1"/>
  <c r="AP12" i="1" s="1"/>
  <c r="AQ12" i="1" s="1"/>
  <c r="Z8" i="1"/>
  <c r="AA8" i="1"/>
  <c r="R11" i="1"/>
  <c r="Y10" i="1" s="1"/>
  <c r="P11" i="1"/>
  <c r="X10" i="1" s="1"/>
  <c r="N11" i="1"/>
  <c r="W10" i="1" s="1"/>
  <c r="L11" i="1"/>
  <c r="V10" i="1" s="1"/>
  <c r="AO9" i="1" s="1"/>
  <c r="AP9" i="1" s="1"/>
  <c r="AQ9" i="1" s="1"/>
  <c r="R15" i="1"/>
  <c r="Y14" i="1" s="1"/>
  <c r="P15" i="1"/>
  <c r="X14" i="1" s="1"/>
  <c r="N15" i="1"/>
  <c r="W14" i="1" s="1"/>
  <c r="L15" i="1"/>
  <c r="V14" i="1" s="1"/>
  <c r="AO13" i="1" s="1"/>
  <c r="AP13" i="1" s="1"/>
  <c r="AQ13" i="1" s="1"/>
  <c r="P8" i="1"/>
  <c r="X7" i="1" s="1"/>
  <c r="L8" i="1"/>
  <c r="V7" i="1" s="1"/>
  <c r="R8" i="1"/>
  <c r="Y7" i="1" s="1"/>
  <c r="N8" i="1"/>
  <c r="W7" i="1" s="1"/>
  <c r="R12" i="1"/>
  <c r="Y11" i="1" s="1"/>
  <c r="P12" i="1"/>
  <c r="X11" i="1" s="1"/>
  <c r="L12" i="1"/>
  <c r="V11" i="1" s="1"/>
  <c r="N12" i="1"/>
  <c r="W11" i="1" s="1"/>
  <c r="R16" i="1"/>
  <c r="Y15" i="1" s="1"/>
  <c r="P16" i="1"/>
  <c r="X15" i="1" s="1"/>
  <c r="L16" i="1"/>
  <c r="V15" i="1" s="1"/>
  <c r="N16" i="1"/>
  <c r="W15" i="1" s="1"/>
  <c r="H15" i="1"/>
  <c r="AU10" i="1" l="1"/>
  <c r="AW10" i="1"/>
  <c r="AV10" i="1"/>
  <c r="AT10" i="1"/>
  <c r="AO6" i="1"/>
  <c r="AP6" i="1" s="1"/>
  <c r="AO14" i="1"/>
  <c r="AP14" i="1" s="1"/>
  <c r="AQ14" i="1" s="1"/>
  <c r="AO10" i="1"/>
  <c r="AP10" i="1" s="1"/>
  <c r="AQ10" i="1" s="1"/>
  <c r="Z7" i="1"/>
  <c r="AA7" i="1"/>
  <c r="Z14" i="1"/>
  <c r="AA14" i="1"/>
  <c r="Z10" i="1"/>
  <c r="AA10" i="1"/>
  <c r="Z13" i="1"/>
  <c r="AA13" i="1"/>
  <c r="Z9" i="1"/>
  <c r="AA9" i="1"/>
  <c r="L17" i="1"/>
  <c r="V6" i="1"/>
  <c r="X6" i="1"/>
  <c r="X16" i="1" s="1"/>
  <c r="P17" i="1"/>
  <c r="Z12" i="1"/>
  <c r="AA12" i="1"/>
  <c r="Z15" i="1"/>
  <c r="AA15" i="1"/>
  <c r="Z11" i="1"/>
  <c r="AA11" i="1"/>
  <c r="N17" i="1"/>
  <c r="W6" i="1"/>
  <c r="W16" i="1" s="1"/>
  <c r="R17" i="1"/>
  <c r="Y6" i="1"/>
  <c r="Y16" i="1" s="1"/>
  <c r="AO5" i="1" l="1"/>
  <c r="AP5" i="1" s="1"/>
  <c r="AQ5" i="1" s="1"/>
  <c r="V16" i="1"/>
  <c r="AQ6" i="1"/>
  <c r="AS5" i="1"/>
  <c r="AA6" i="1"/>
  <c r="Z6" i="1"/>
</calcChain>
</file>

<file path=xl/sharedStrings.xml><?xml version="1.0" encoding="utf-8"?>
<sst xmlns="http://schemas.openxmlformats.org/spreadsheetml/2006/main" count="112" uniqueCount="39">
  <si>
    <t>STUDI BENCHMARKING</t>
  </si>
  <si>
    <t>Faktor yang dinilai</t>
  </si>
  <si>
    <t>PT A</t>
  </si>
  <si>
    <t>PT B</t>
  </si>
  <si>
    <t>PT C</t>
  </si>
  <si>
    <t>PT D</t>
  </si>
  <si>
    <t>Jumlah</t>
  </si>
  <si>
    <t>%</t>
  </si>
  <si>
    <t>Skor</t>
  </si>
  <si>
    <t>Skor x Bobot</t>
  </si>
  <si>
    <t>Sangat baik</t>
  </si>
  <si>
    <t>Baik</t>
  </si>
  <si>
    <t>Biasa/netral</t>
  </si>
  <si>
    <t>Tidak baik</t>
  </si>
  <si>
    <t>Sangat tidak baik</t>
  </si>
  <si>
    <t>Tertinggi</t>
  </si>
  <si>
    <t>Terendah</t>
  </si>
  <si>
    <t>RANGKUMAN PENILAIAN</t>
  </si>
  <si>
    <t>Faktor</t>
  </si>
  <si>
    <t>Lainnya</t>
  </si>
  <si>
    <t>Pelayanan</t>
  </si>
  <si>
    <t>Keamanan</t>
  </si>
  <si>
    <t>Lokasi</t>
  </si>
  <si>
    <t>Kebersihan</t>
  </si>
  <si>
    <t>Keragaman Produk</t>
  </si>
  <si>
    <t>Desain Interior</t>
  </si>
  <si>
    <t>Harga</t>
  </si>
  <si>
    <t>Mutu Produk</t>
  </si>
  <si>
    <t xml:space="preserve">Kemasan </t>
  </si>
  <si>
    <t>Jam Buka</t>
  </si>
  <si>
    <t>No</t>
  </si>
  <si>
    <t>Pilih faktor yang dinilai</t>
  </si>
  <si>
    <t>Total Skor</t>
  </si>
  <si>
    <t>PEROLEHAN NILAI TERTINGGI</t>
  </si>
  <si>
    <t>GRAFIK</t>
  </si>
  <si>
    <t>ANALISIS</t>
  </si>
  <si>
    <t>Skala</t>
  </si>
  <si>
    <r>
      <t>Skala =</t>
    </r>
    <r>
      <rPr>
        <sz val="11"/>
        <color theme="1"/>
        <rFont val="Calibri"/>
        <family val="2"/>
        <scheme val="minor"/>
      </rPr>
      <t xml:space="preserve"> (5) Sangat baik (4) Baik (3) Biasa (2) Tidak baik (1) Sangat tidak baik</t>
    </r>
  </si>
  <si>
    <t>PENILAIAN BOBOT UNTUK SETIAP FAKTOR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</si>
</sst>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%"/>
    <numFmt numFmtId="165" formatCode="#,##0.00000"/>
    <numFmt numFmtId="166" formatCode="#,##0.0000"/>
  </numFmts>
  <fonts count="13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4"/>
      <name val="Calibri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CC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0"/>
      </left>
      <right style="thin">
        <color theme="0"/>
      </right>
      <top/>
      <bottom style="thin">
        <color theme="1" tint="0.499984740745262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right" vertical="center" indent="1"/>
    </xf>
    <xf numFmtId="165" fontId="5" fillId="0" borderId="6" xfId="0" applyNumberFormat="1" applyFont="1" applyBorder="1" applyAlignment="1">
      <alignment horizontal="right" vertical="center" indent="1"/>
    </xf>
    <xf numFmtId="165" fontId="5" fillId="0" borderId="7" xfId="0" applyNumberFormat="1" applyFont="1" applyBorder="1" applyAlignment="1">
      <alignment horizontal="right" vertical="center" indent="1"/>
    </xf>
    <xf numFmtId="0" fontId="0" fillId="0" borderId="0" xfId="0" applyBorder="1" applyAlignment="1">
      <alignment horizontal="center" vertical="center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3" borderId="0" xfId="0" applyFont="1" applyFill="1" applyAlignment="1">
      <alignment horizontal="center" vertical="center"/>
    </xf>
    <xf numFmtId="0" fontId="0" fillId="5" borderId="0" xfId="0" applyFill="1" applyAlignment="1">
      <alignment horizontal="right" vertical="center" indent="1"/>
    </xf>
    <xf numFmtId="9" fontId="0" fillId="6" borderId="0" xfId="0" applyNumberFormat="1" applyFill="1" applyAlignment="1">
      <alignment horizontal="right" vertical="center" indent="1"/>
    </xf>
    <xf numFmtId="0" fontId="9" fillId="3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right" vertical="center" indent="2"/>
    </xf>
    <xf numFmtId="0" fontId="0" fillId="4" borderId="10" xfId="0" applyFill="1" applyBorder="1" applyAlignment="1">
      <alignment horizontal="right" vertical="center" indent="1"/>
    </xf>
    <xf numFmtId="0" fontId="0" fillId="6" borderId="10" xfId="0" applyFill="1" applyBorder="1" applyAlignment="1">
      <alignment horizontal="right" vertical="center" indent="1"/>
    </xf>
    <xf numFmtId="0" fontId="0" fillId="4" borderId="11" xfId="0" applyFill="1" applyBorder="1" applyAlignment="1">
      <alignment horizontal="left" vertical="center" indent="1"/>
    </xf>
    <xf numFmtId="0" fontId="0" fillId="5" borderId="12" xfId="0" applyFill="1" applyBorder="1" applyAlignment="1">
      <alignment horizontal="right" vertical="center" indent="2"/>
    </xf>
    <xf numFmtId="0" fontId="0" fillId="4" borderId="12" xfId="0" applyFill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0" fontId="0" fillId="4" borderId="0" xfId="0" applyFill="1" applyBorder="1" applyAlignment="1">
      <alignment horizontal="left" vertical="center" indent="1"/>
    </xf>
    <xf numFmtId="164" fontId="0" fillId="4" borderId="0" xfId="0" applyNumberFormat="1" applyFill="1" applyBorder="1" applyAlignment="1">
      <alignment horizontal="right" vertical="center" indent="1"/>
    </xf>
    <xf numFmtId="0" fontId="0" fillId="4" borderId="13" xfId="0" applyFill="1" applyBorder="1" applyAlignment="1">
      <alignment horizontal="left" vertical="center" indent="1"/>
    </xf>
    <xf numFmtId="0" fontId="0" fillId="5" borderId="14" xfId="0" applyFill="1" applyBorder="1" applyAlignment="1">
      <alignment horizontal="right" vertical="center" indent="2"/>
    </xf>
    <xf numFmtId="0" fontId="0" fillId="4" borderId="14" xfId="0" applyFill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0" fontId="7" fillId="3" borderId="3" xfId="0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right" vertical="center" indent="1"/>
    </xf>
    <xf numFmtId="0" fontId="5" fillId="4" borderId="0" xfId="0" applyFont="1" applyFill="1" applyAlignment="1">
      <alignment vertical="center"/>
    </xf>
    <xf numFmtId="0" fontId="7" fillId="3" borderId="15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0" fillId="0" borderId="16" xfId="0" applyBorder="1" applyAlignment="1">
      <alignment horizontal="lef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lef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8" xfId="0" applyBorder="1" applyAlignment="1">
      <alignment horizontal="lef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8" borderId="0" xfId="0" applyFill="1" applyAlignment="1">
      <alignment horizontal="right" vertical="center" indent="1"/>
    </xf>
    <xf numFmtId="0" fontId="0" fillId="0" borderId="16" xfId="0" applyBorder="1" applyAlignment="1">
      <alignment horizontal="right" vertical="center" indent="1"/>
    </xf>
    <xf numFmtId="0" fontId="0" fillId="0" borderId="17" xfId="0" applyBorder="1" applyAlignment="1">
      <alignment horizontal="right" vertical="center" indent="1"/>
    </xf>
    <xf numFmtId="0" fontId="0" fillId="0" borderId="18" xfId="0" applyBorder="1" applyAlignment="1">
      <alignment horizontal="right" vertical="center" indent="1"/>
    </xf>
    <xf numFmtId="0" fontId="9" fillId="3" borderId="10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65" fontId="0" fillId="7" borderId="22" xfId="0" applyNumberFormat="1" applyFill="1" applyBorder="1" applyAlignment="1">
      <alignment horizontal="right" vertical="center" indent="1"/>
    </xf>
    <xf numFmtId="0" fontId="0" fillId="7" borderId="20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165" fontId="7" fillId="3" borderId="0" xfId="0" applyNumberFormat="1" applyFont="1" applyFill="1" applyAlignment="1">
      <alignment horizontal="right" vertical="center" indent="1"/>
    </xf>
    <xf numFmtId="0" fontId="1" fillId="3" borderId="0" xfId="0" applyFont="1" applyFill="1" applyAlignment="1">
      <alignment horizontal="left" vertical="center" indent="1"/>
    </xf>
    <xf numFmtId="0" fontId="4" fillId="7" borderId="0" xfId="0" applyFont="1" applyFill="1" applyBorder="1" applyAlignment="1">
      <alignment horizontal="left" vertical="center" indent="1"/>
    </xf>
    <xf numFmtId="166" fontId="4" fillId="7" borderId="0" xfId="0" applyNumberFormat="1" applyFont="1" applyFill="1" applyBorder="1" applyAlignment="1">
      <alignment horizontal="center" vertical="center"/>
    </xf>
    <xf numFmtId="166" fontId="4" fillId="7" borderId="10" xfId="0" applyNumberFormat="1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indent="1"/>
    </xf>
    <xf numFmtId="0" fontId="0" fillId="0" borderId="13" xfId="0" applyBorder="1" applyAlignment="1">
      <alignment vertical="center"/>
    </xf>
    <xf numFmtId="0" fontId="1" fillId="0" borderId="1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8" borderId="0" xfId="0" applyFont="1" applyFill="1" applyBorder="1" applyAlignment="1">
      <alignment horizontal="left" vertical="center" indent="1"/>
    </xf>
    <xf numFmtId="0" fontId="0" fillId="8" borderId="10" xfId="0" applyFill="1" applyBorder="1" applyAlignment="1">
      <alignment horizontal="left" vertical="center" indent="1"/>
    </xf>
    <xf numFmtId="165" fontId="0" fillId="8" borderId="10" xfId="0" applyNumberFormat="1" applyFill="1" applyBorder="1" applyAlignment="1">
      <alignment horizontal="right" vertical="center" indent="1"/>
    </xf>
    <xf numFmtId="0" fontId="3" fillId="8" borderId="10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4" fillId="8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left" vertical="center" indent="1"/>
    </xf>
    <xf numFmtId="0" fontId="7" fillId="3" borderId="0" xfId="0" applyFont="1" applyFill="1" applyAlignment="1">
      <alignment horizontal="right" vertical="center" indent="1"/>
    </xf>
    <xf numFmtId="0" fontId="9" fillId="3" borderId="19" xfId="0" applyFont="1" applyFill="1" applyBorder="1" applyAlignment="1">
      <alignment horizontal="right" vertical="center" indent="1"/>
    </xf>
    <xf numFmtId="0" fontId="9" fillId="3" borderId="14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7" borderId="21" xfId="0" applyFill="1" applyBorder="1" applyAlignment="1">
      <alignment horizontal="left" vertical="center" indent="1"/>
    </xf>
    <xf numFmtId="0" fontId="0" fillId="7" borderId="13" xfId="0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  <color rgb="FF2404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KASUS!$T$2</c:f>
          <c:strCache>
            <c:ptCount val="1"/>
            <c:pt idx="0">
              <c:v>STUDI BENCHMARKING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KASUS!$V$4</c:f>
              <c:strCache>
                <c:ptCount val="1"/>
                <c:pt idx="0">
                  <c:v>PT 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KASUS!$V$6:$V$15</c:f>
              <c:numCache>
                <c:formatCode>#,##0.00000</c:formatCode>
                <c:ptCount val="10"/>
                <c:pt idx="0">
                  <c:v>0.43181818181818182</c:v>
                </c:pt>
                <c:pt idx="1">
                  <c:v>0.14545454545454545</c:v>
                </c:pt>
                <c:pt idx="2">
                  <c:v>0.2</c:v>
                </c:pt>
                <c:pt idx="3">
                  <c:v>0.43181818181818182</c:v>
                </c:pt>
                <c:pt idx="4">
                  <c:v>9.0909090909090912E-2</c:v>
                </c:pt>
                <c:pt idx="5">
                  <c:v>0.32727272727272727</c:v>
                </c:pt>
                <c:pt idx="6">
                  <c:v>0.75</c:v>
                </c:pt>
                <c:pt idx="7">
                  <c:v>0.67272727272727273</c:v>
                </c:pt>
                <c:pt idx="8">
                  <c:v>0.18181818181818182</c:v>
                </c:pt>
                <c:pt idx="9">
                  <c:v>0.84090909090909094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FA-4D75-B486-D9EADA7FE196}"/>
            </c:ext>
          </c:extLst>
        </c:ser>
        <c:ser>
          <c:idx val="1"/>
          <c:order val="1"/>
          <c:tx>
            <c:strRef>
              <c:f>KASUS!$W$4</c:f>
              <c:strCache>
                <c:ptCount val="1"/>
                <c:pt idx="0">
                  <c:v>PT 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KASUS!$W$6:$W$15</c:f>
              <c:numCache>
                <c:formatCode>#,##0.00000</c:formatCode>
                <c:ptCount val="10"/>
                <c:pt idx="0">
                  <c:v>0.34545454545454546</c:v>
                </c:pt>
                <c:pt idx="1">
                  <c:v>0.21818181818181817</c:v>
                </c:pt>
                <c:pt idx="2">
                  <c:v>0.1</c:v>
                </c:pt>
                <c:pt idx="3">
                  <c:v>8.6363636363636365E-2</c:v>
                </c:pt>
                <c:pt idx="4">
                  <c:v>0.45454545454545459</c:v>
                </c:pt>
                <c:pt idx="5">
                  <c:v>0.40909090909090906</c:v>
                </c:pt>
                <c:pt idx="6">
                  <c:v>0.6</c:v>
                </c:pt>
                <c:pt idx="7">
                  <c:v>0.33636363636363636</c:v>
                </c:pt>
                <c:pt idx="8">
                  <c:v>0.22727272727272729</c:v>
                </c:pt>
                <c:pt idx="9">
                  <c:v>0.67272727272727273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FA-4D75-B486-D9EADA7FE196}"/>
            </c:ext>
          </c:extLst>
        </c:ser>
        <c:ser>
          <c:idx val="2"/>
          <c:order val="2"/>
          <c:tx>
            <c:strRef>
              <c:f>KASUS!$X$4</c:f>
              <c:strCache>
                <c:ptCount val="1"/>
                <c:pt idx="0">
                  <c:v>PT 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KASUS!$X$6:$X$15</c:f>
              <c:numCache>
                <c:formatCode>#,##0.00000</c:formatCode>
                <c:ptCount val="10"/>
                <c:pt idx="0">
                  <c:v>0.17272727272727273</c:v>
                </c:pt>
                <c:pt idx="1">
                  <c:v>0.36363636363636365</c:v>
                </c:pt>
                <c:pt idx="2">
                  <c:v>0.1</c:v>
                </c:pt>
                <c:pt idx="3">
                  <c:v>0.17272727272727273</c:v>
                </c:pt>
                <c:pt idx="4">
                  <c:v>0.18181818181818182</c:v>
                </c:pt>
                <c:pt idx="5">
                  <c:v>8.1818181818181818E-2</c:v>
                </c:pt>
                <c:pt idx="6">
                  <c:v>0.6</c:v>
                </c:pt>
                <c:pt idx="7">
                  <c:v>0.50454545454545452</c:v>
                </c:pt>
                <c:pt idx="8">
                  <c:v>4.5454545454545456E-2</c:v>
                </c:pt>
                <c:pt idx="9">
                  <c:v>0.50454545454545452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FA-4D75-B486-D9EADA7FE196}"/>
            </c:ext>
          </c:extLst>
        </c:ser>
        <c:ser>
          <c:idx val="3"/>
          <c:order val="3"/>
          <c:tx>
            <c:strRef>
              <c:f>KASUS!$Y$4</c:f>
              <c:strCache>
                <c:ptCount val="1"/>
                <c:pt idx="0">
                  <c:v>PT 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KASUS!$Y$6:$Y$15</c:f>
              <c:numCache>
                <c:formatCode>#,##0.00000</c:formatCode>
                <c:ptCount val="10"/>
                <c:pt idx="0">
                  <c:v>0.25909090909090909</c:v>
                </c:pt>
                <c:pt idx="1">
                  <c:v>7.2727272727272724E-2</c:v>
                </c:pt>
                <c:pt idx="2">
                  <c:v>0.05</c:v>
                </c:pt>
                <c:pt idx="3">
                  <c:v>0.34545454545454546</c:v>
                </c:pt>
                <c:pt idx="4">
                  <c:v>0.27272727272727271</c:v>
                </c:pt>
                <c:pt idx="5">
                  <c:v>0.16363636363636364</c:v>
                </c:pt>
                <c:pt idx="6">
                  <c:v>0.44999999999999996</c:v>
                </c:pt>
                <c:pt idx="7">
                  <c:v>0.84090909090909094</c:v>
                </c:pt>
                <c:pt idx="8">
                  <c:v>0.18181818181818182</c:v>
                </c:pt>
                <c:pt idx="9">
                  <c:v>0.33636363636363636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1FA-4D75-B486-D9EADA7F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091488"/>
        <c:axId val="476089920"/>
      </c:radarChart>
      <c:catAx>
        <c:axId val="47609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6089920"/>
        <c:crosses val="autoZero"/>
        <c:auto val="1"/>
        <c:lblAlgn val="ctr"/>
        <c:lblOffset val="100"/>
        <c:noMultiLvlLbl val="0"/>
      </c:catAx>
      <c:valAx>
        <c:axId val="47608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6091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KASUS!$AW$4</c:f>
          <c:strCache>
            <c:ptCount val="1"/>
            <c:pt idx="0">
              <c:v>KEMASAN 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KASUS!$AS$10</c:f>
              <c:strCache>
                <c:ptCount val="1"/>
                <c:pt idx="0">
                  <c:v>Kemasan 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KASUS!$AT$9:$AW$9</c:f>
              <c:strCache>
                <c:ptCount val="4"/>
                <c:pt idx="0">
                  <c:v>PT A</c:v>
                </c:pt>
                <c:pt idx="1">
                  <c:v>PT B</c:v>
                </c:pt>
                <c:pt idx="2">
                  <c:v>PT C</c:v>
                </c:pt>
                <c:pt idx="3">
                  <c:v>PT D</c:v>
                </c:pt>
              </c:strCache>
            </c:strRef>
          </c:cat>
          <c:val>
            <c:numRef>
              <c:f>KASUS!$AT$10:$AW$10</c:f>
              <c:numCache>
                <c:formatCode>#,##0.0000</c:formatCode>
                <c:ptCount val="4"/>
                <c:pt idx="0">
                  <c:v>0.18181818181818182</c:v>
                </c:pt>
                <c:pt idx="1">
                  <c:v>0.22727272727272729</c:v>
                </c:pt>
                <c:pt idx="2">
                  <c:v>4.5454545454545456E-2</c:v>
                </c:pt>
                <c:pt idx="3">
                  <c:v>0.18181818181818182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34-4F6F-823C-FBEEAE3D4A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476088352"/>
        <c:axId val="476088744"/>
        <c:axId val="0"/>
      </c:bar3DChart>
      <c:catAx>
        <c:axId val="47608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6088744"/>
        <c:crosses val="autoZero"/>
        <c:auto val="1"/>
        <c:lblAlgn val="ctr"/>
        <c:lblOffset val="100"/>
        <c:noMultiLvlLbl val="0"/>
      </c:catAx>
      <c:valAx>
        <c:axId val="476088744"/>
        <c:scaling>
          <c:orientation val="minMax"/>
        </c:scaling>
        <c:delete val="1"/>
        <c:axPos val="l"/>
        <c:numFmt formatCode="#,##0.0000" sourceLinked="1"/>
        <c:majorTickMark val="out"/>
        <c:minorTickMark val="none"/>
        <c:tickLblPos val="nextTo"/>
        <c:crossAx val="47608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KASUS!$T$2</c:f>
          <c:strCache>
            <c:ptCount val="1"/>
            <c:pt idx="0">
              <c:v>STUDI BENCHMARKING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KASUS!$V$4</c:f>
              <c:strCache>
                <c:ptCount val="1"/>
                <c:pt idx="0">
                  <c:v>PT 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KASUS!$V$6:$V$15</c:f>
              <c:numCache>
                <c:formatCode>#,##0.00000</c:formatCode>
                <c:ptCount val="10"/>
                <c:pt idx="0">
                  <c:v>0.43181818181818182</c:v>
                </c:pt>
                <c:pt idx="1">
                  <c:v>0.14545454545454545</c:v>
                </c:pt>
                <c:pt idx="2">
                  <c:v>0.2</c:v>
                </c:pt>
                <c:pt idx="3">
                  <c:v>0.43181818181818182</c:v>
                </c:pt>
                <c:pt idx="4">
                  <c:v>9.0909090909090912E-2</c:v>
                </c:pt>
                <c:pt idx="5">
                  <c:v>0.32727272727272727</c:v>
                </c:pt>
                <c:pt idx="6">
                  <c:v>0.75</c:v>
                </c:pt>
                <c:pt idx="7">
                  <c:v>0.67272727272727273</c:v>
                </c:pt>
                <c:pt idx="8">
                  <c:v>0.18181818181818182</c:v>
                </c:pt>
                <c:pt idx="9">
                  <c:v>0.84090909090909094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51-4B95-B1B4-7A5569DB12CD}"/>
            </c:ext>
          </c:extLst>
        </c:ser>
        <c:ser>
          <c:idx val="1"/>
          <c:order val="1"/>
          <c:tx>
            <c:strRef>
              <c:f>KASUS!$W$4</c:f>
              <c:strCache>
                <c:ptCount val="1"/>
                <c:pt idx="0">
                  <c:v>PT 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KASUS!$W$6:$W$15</c:f>
              <c:numCache>
                <c:formatCode>#,##0.00000</c:formatCode>
                <c:ptCount val="10"/>
                <c:pt idx="0">
                  <c:v>0.34545454545454546</c:v>
                </c:pt>
                <c:pt idx="1">
                  <c:v>0.21818181818181817</c:v>
                </c:pt>
                <c:pt idx="2">
                  <c:v>0.1</c:v>
                </c:pt>
                <c:pt idx="3">
                  <c:v>8.6363636363636365E-2</c:v>
                </c:pt>
                <c:pt idx="4">
                  <c:v>0.45454545454545459</c:v>
                </c:pt>
                <c:pt idx="5">
                  <c:v>0.40909090909090906</c:v>
                </c:pt>
                <c:pt idx="6">
                  <c:v>0.6</c:v>
                </c:pt>
                <c:pt idx="7">
                  <c:v>0.33636363636363636</c:v>
                </c:pt>
                <c:pt idx="8">
                  <c:v>0.22727272727272729</c:v>
                </c:pt>
                <c:pt idx="9">
                  <c:v>0.67272727272727273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51-4B95-B1B4-7A5569DB12CD}"/>
            </c:ext>
          </c:extLst>
        </c:ser>
        <c:ser>
          <c:idx val="2"/>
          <c:order val="2"/>
          <c:tx>
            <c:strRef>
              <c:f>KASUS!$X$4</c:f>
              <c:strCache>
                <c:ptCount val="1"/>
                <c:pt idx="0">
                  <c:v>PT 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KASUS!$X$6:$X$15</c:f>
              <c:numCache>
                <c:formatCode>#,##0.00000</c:formatCode>
                <c:ptCount val="10"/>
                <c:pt idx="0">
                  <c:v>0.17272727272727273</c:v>
                </c:pt>
                <c:pt idx="1">
                  <c:v>0.36363636363636365</c:v>
                </c:pt>
                <c:pt idx="2">
                  <c:v>0.1</c:v>
                </c:pt>
                <c:pt idx="3">
                  <c:v>0.17272727272727273</c:v>
                </c:pt>
                <c:pt idx="4">
                  <c:v>0.18181818181818182</c:v>
                </c:pt>
                <c:pt idx="5">
                  <c:v>8.1818181818181818E-2</c:v>
                </c:pt>
                <c:pt idx="6">
                  <c:v>0.6</c:v>
                </c:pt>
                <c:pt idx="7">
                  <c:v>0.50454545454545452</c:v>
                </c:pt>
                <c:pt idx="8">
                  <c:v>4.5454545454545456E-2</c:v>
                </c:pt>
                <c:pt idx="9">
                  <c:v>0.50454545454545452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51-4B95-B1B4-7A5569DB12CD}"/>
            </c:ext>
          </c:extLst>
        </c:ser>
        <c:ser>
          <c:idx val="3"/>
          <c:order val="3"/>
          <c:tx>
            <c:strRef>
              <c:f>KASUS!$Y$4</c:f>
              <c:strCache>
                <c:ptCount val="1"/>
                <c:pt idx="0">
                  <c:v>PT 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KASUS!$U$6:$U$15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KASUS!$Y$6:$Y$15</c:f>
              <c:numCache>
                <c:formatCode>#,##0.00000</c:formatCode>
                <c:ptCount val="10"/>
                <c:pt idx="0">
                  <c:v>0.25909090909090909</c:v>
                </c:pt>
                <c:pt idx="1">
                  <c:v>7.2727272727272724E-2</c:v>
                </c:pt>
                <c:pt idx="2">
                  <c:v>0.05</c:v>
                </c:pt>
                <c:pt idx="3">
                  <c:v>0.34545454545454546</c:v>
                </c:pt>
                <c:pt idx="4">
                  <c:v>0.27272727272727271</c:v>
                </c:pt>
                <c:pt idx="5">
                  <c:v>0.16363636363636364</c:v>
                </c:pt>
                <c:pt idx="6">
                  <c:v>0.44999999999999996</c:v>
                </c:pt>
                <c:pt idx="7">
                  <c:v>0.84090909090909094</c:v>
                </c:pt>
                <c:pt idx="8">
                  <c:v>0.18181818181818182</c:v>
                </c:pt>
                <c:pt idx="9">
                  <c:v>0.33636363636363636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E51-4B95-B1B4-7A5569DB1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332280"/>
        <c:axId val="302331888"/>
      </c:radarChart>
      <c:catAx>
        <c:axId val="30233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2331888"/>
        <c:crosses val="autoZero"/>
        <c:auto val="1"/>
        <c:lblAlgn val="ctr"/>
        <c:lblOffset val="100"/>
        <c:noMultiLvlLbl val="0"/>
      </c:catAx>
      <c:valAx>
        <c:axId val="30233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2332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LATIH!$T$2</c:f>
          <c:strCache>
            <c:ptCount val="1"/>
            <c:pt idx="0">
              <c:v>STUDI BENCHMARKING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LATIH!$V$4</c:f>
              <c:strCache>
                <c:ptCount val="1"/>
                <c:pt idx="0">
                  <c:v>PT 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LATIH!$V$6:$V$15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FA-4D75-B486-D9EADA7FE196}"/>
            </c:ext>
          </c:extLst>
        </c:ser>
        <c:ser>
          <c:idx val="1"/>
          <c:order val="1"/>
          <c:tx>
            <c:strRef>
              <c:f>LATIH!$W$4</c:f>
              <c:strCache>
                <c:ptCount val="1"/>
                <c:pt idx="0">
                  <c:v>PT 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LATIH!$W$6:$W$15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FA-4D75-B486-D9EADA7FE196}"/>
            </c:ext>
          </c:extLst>
        </c:ser>
        <c:ser>
          <c:idx val="2"/>
          <c:order val="2"/>
          <c:tx>
            <c:strRef>
              <c:f>LATIH!$X$4</c:f>
              <c:strCache>
                <c:ptCount val="1"/>
                <c:pt idx="0">
                  <c:v>PT 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LATIH!$X$6:$X$15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FA-4D75-B486-D9EADA7FE196}"/>
            </c:ext>
          </c:extLst>
        </c:ser>
        <c:ser>
          <c:idx val="3"/>
          <c:order val="3"/>
          <c:tx>
            <c:strRef>
              <c:f>LATIH!$Y$4</c:f>
              <c:strCache>
                <c:ptCount val="1"/>
                <c:pt idx="0">
                  <c:v>PT 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LATIH!$Y$6:$Y$15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1FA-4D75-B486-D9EADA7F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562072"/>
        <c:axId val="520562464"/>
      </c:radarChart>
      <c:catAx>
        <c:axId val="520562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0562464"/>
        <c:crosses val="autoZero"/>
        <c:auto val="1"/>
        <c:lblAlgn val="ctr"/>
        <c:lblOffset val="100"/>
        <c:noMultiLvlLbl val="0"/>
      </c:catAx>
      <c:valAx>
        <c:axId val="52056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0562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LATIH!$AW$4</c:f>
          <c:strCache>
            <c:ptCount val="1"/>
            <c:pt idx="0">
              <c:v>KEMASAN 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FF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LATIH!$AS$10</c:f>
              <c:strCache>
                <c:ptCount val="1"/>
                <c:pt idx="0">
                  <c:v>Kemasan 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LATIH!$AT$9:$AW$9</c:f>
              <c:strCache>
                <c:ptCount val="4"/>
                <c:pt idx="0">
                  <c:v>PT A</c:v>
                </c:pt>
                <c:pt idx="1">
                  <c:v>PT B</c:v>
                </c:pt>
                <c:pt idx="2">
                  <c:v>PT C</c:v>
                </c:pt>
                <c:pt idx="3">
                  <c:v>PT D</c:v>
                </c:pt>
              </c:strCache>
            </c:strRef>
          </c:cat>
          <c:val>
            <c:numRef>
              <c:f>LATIH!$AT$10:$AW$10</c:f>
              <c:numCache>
                <c:formatCode>#,##0.0000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34-4F6F-823C-FBEEAE3D4A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20563248"/>
        <c:axId val="520563640"/>
        <c:axId val="0"/>
      </c:bar3DChart>
      <c:catAx>
        <c:axId val="52056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0563640"/>
        <c:crosses val="autoZero"/>
        <c:auto val="1"/>
        <c:lblAlgn val="ctr"/>
        <c:lblOffset val="100"/>
        <c:noMultiLvlLbl val="0"/>
      </c:catAx>
      <c:valAx>
        <c:axId val="520563640"/>
        <c:scaling>
          <c:orientation val="minMax"/>
        </c:scaling>
        <c:delete val="1"/>
        <c:axPos val="l"/>
        <c:numFmt formatCode="#,##0.0000" sourceLinked="1"/>
        <c:majorTickMark val="out"/>
        <c:minorTickMark val="none"/>
        <c:tickLblPos val="nextTo"/>
        <c:crossAx val="52056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LATIH!$T$2</c:f>
          <c:strCache>
            <c:ptCount val="1"/>
            <c:pt idx="0">
              <c:v>STUDI BENCHMARKING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LATIH!$V$4</c:f>
              <c:strCache>
                <c:ptCount val="1"/>
                <c:pt idx="0">
                  <c:v>PT 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LATIH!$V$6:$V$15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51-4B95-B1B4-7A5569DB12CD}"/>
            </c:ext>
          </c:extLst>
        </c:ser>
        <c:ser>
          <c:idx val="1"/>
          <c:order val="1"/>
          <c:tx>
            <c:strRef>
              <c:f>LATIH!$W$4</c:f>
              <c:strCache>
                <c:ptCount val="1"/>
                <c:pt idx="0">
                  <c:v>PT 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LATIH!$W$6:$W$15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51-4B95-B1B4-7A5569DB12CD}"/>
            </c:ext>
          </c:extLst>
        </c:ser>
        <c:ser>
          <c:idx val="2"/>
          <c:order val="2"/>
          <c:tx>
            <c:strRef>
              <c:f>LATIH!$X$4</c:f>
              <c:strCache>
                <c:ptCount val="1"/>
                <c:pt idx="0">
                  <c:v>PT 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LATIH!$X$6:$X$15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51-4B95-B1B4-7A5569DB12CD}"/>
            </c:ext>
          </c:extLst>
        </c:ser>
        <c:ser>
          <c:idx val="3"/>
          <c:order val="3"/>
          <c:tx>
            <c:strRef>
              <c:f>LATIH!$Y$4</c:f>
              <c:strCache>
                <c:ptCount val="1"/>
                <c:pt idx="0">
                  <c:v>PT 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LATIH!$U$6:$U$15</c:f>
              <c:strCache>
                <c:ptCount val="10"/>
                <c:pt idx="0">
                  <c:v>Pelayanan</c:v>
                </c:pt>
                <c:pt idx="1">
                  <c:v>Keamanan</c:v>
                </c:pt>
                <c:pt idx="2">
                  <c:v>Lokasi</c:v>
                </c:pt>
                <c:pt idx="3">
                  <c:v>Kebersihan</c:v>
                </c:pt>
                <c:pt idx="4">
                  <c:v>Keragaman Produk</c:v>
                </c:pt>
                <c:pt idx="5">
                  <c:v>Desain Interior</c:v>
                </c:pt>
                <c:pt idx="6">
                  <c:v>Harga</c:v>
                </c:pt>
                <c:pt idx="7">
                  <c:v>Mutu Produk</c:v>
                </c:pt>
                <c:pt idx="8">
                  <c:v>Kemasan </c:v>
                </c:pt>
                <c:pt idx="9">
                  <c:v>Jam Buka</c:v>
                </c:pt>
              </c:strCache>
            </c:strRef>
          </c:cat>
          <c:val>
            <c:numRef>
              <c:f>LATIH!$Y$6:$Y$15</c:f>
              <c:numCache>
                <c:formatCode>#,##0.00000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E51-4B95-B1B4-7A5569DB1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795784"/>
        <c:axId val="303796176"/>
      </c:radarChart>
      <c:catAx>
        <c:axId val="30379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3796176"/>
        <c:crosses val="autoZero"/>
        <c:auto val="1"/>
        <c:lblAlgn val="ctr"/>
        <c:lblOffset val="100"/>
        <c:noMultiLvlLbl val="0"/>
      </c:catAx>
      <c:valAx>
        <c:axId val="30379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3795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trlProps/ctrlProp1.xml><?xml version="1.0" encoding="utf-8"?>
<formControlPr xmlns="http://schemas.microsoft.com/office/spreadsheetml/2009/9/main" objectType="Scroll" dx="22" fmlaLink="$AR$4" horiz="1" max="10" min="1" page="10" val="9"/>
</file>

<file path=xl/ctrlProps/ctrlProp2.xml><?xml version="1.0" encoding="utf-8"?>
<formControlPr xmlns="http://schemas.microsoft.com/office/spreadsheetml/2009/9/main" objectType="Scroll" dx="22" fmlaLink="$AR$4" horiz="1" max="10" min="1" page="10" val="9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38100</xdr:colOff>
      <xdr:row>3</xdr:row>
      <xdr:rowOff>23811</xdr:rowOff>
    </xdr:from>
    <xdr:to>
      <xdr:col>36</xdr:col>
      <xdr:colOff>590550</xdr:colOff>
      <xdr:row>24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B14686F-F2E7-4052-9F05-8D244EB61E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152400</xdr:colOff>
          <xdr:row>3</xdr:row>
          <xdr:rowOff>9525</xdr:rowOff>
        </xdr:from>
        <xdr:to>
          <xdr:col>45</xdr:col>
          <xdr:colOff>638175</xdr:colOff>
          <xdr:row>3</xdr:row>
          <xdr:rowOff>171450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xmlns="" id="{599486D0-B2AD-434A-8A32-C702DD29D2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44</xdr:col>
      <xdr:colOff>9525</xdr:colOff>
      <xdr:row>10</xdr:row>
      <xdr:rowOff>176212</xdr:rowOff>
    </xdr:from>
    <xdr:to>
      <xdr:col>50</xdr:col>
      <xdr:colOff>0</xdr:colOff>
      <xdr:row>27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518FF874-7EA8-46C8-8591-F28DF8F5D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295418</xdr:colOff>
      <xdr:row>13</xdr:row>
      <xdr:rowOff>126498</xdr:rowOff>
    </xdr:from>
    <xdr:ext cx="1257011" cy="468013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90E26412-4B9D-452D-983E-F7759DF032CC}"/>
            </a:ext>
          </a:extLst>
        </xdr:cNvPr>
        <xdr:cNvSpPr/>
      </xdr:nvSpPr>
      <xdr:spPr>
        <a:xfrm>
          <a:off x="295418" y="2707773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1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8</xdr:col>
      <xdr:colOff>295275</xdr:colOff>
      <xdr:row>1</xdr:row>
      <xdr:rowOff>219075</xdr:rowOff>
    </xdr:from>
    <xdr:ext cx="1257011" cy="468013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65225596-C840-44DB-A2A1-AECAE7B4629D}"/>
            </a:ext>
          </a:extLst>
        </xdr:cNvPr>
        <xdr:cNvSpPr/>
      </xdr:nvSpPr>
      <xdr:spPr>
        <a:xfrm>
          <a:off x="5734050" y="46672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2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25</xdr:col>
      <xdr:colOff>161925</xdr:colOff>
      <xdr:row>1</xdr:row>
      <xdr:rowOff>47625</xdr:rowOff>
    </xdr:from>
    <xdr:ext cx="1257011" cy="468013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E884E4CE-29CE-4DB0-875C-5A02906DE18F}"/>
            </a:ext>
          </a:extLst>
        </xdr:cNvPr>
        <xdr:cNvSpPr/>
      </xdr:nvSpPr>
      <xdr:spPr>
        <a:xfrm>
          <a:off x="17535525" y="2952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3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35</xdr:col>
      <xdr:colOff>47625</xdr:colOff>
      <xdr:row>1</xdr:row>
      <xdr:rowOff>38100</xdr:rowOff>
    </xdr:from>
    <xdr:ext cx="1257011" cy="468013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EF283472-C8E6-4862-A877-738836CD1A45}"/>
            </a:ext>
          </a:extLst>
        </xdr:cNvPr>
        <xdr:cNvSpPr/>
      </xdr:nvSpPr>
      <xdr:spPr>
        <a:xfrm>
          <a:off x="23393400" y="285750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4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42</xdr:col>
      <xdr:colOff>333375</xdr:colOff>
      <xdr:row>1</xdr:row>
      <xdr:rowOff>9525</xdr:rowOff>
    </xdr:from>
    <xdr:ext cx="1257011" cy="468013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58828BA2-1E8D-47B9-9C56-8C3724FF53EC}"/>
            </a:ext>
          </a:extLst>
        </xdr:cNvPr>
        <xdr:cNvSpPr/>
      </xdr:nvSpPr>
      <xdr:spPr>
        <a:xfrm>
          <a:off x="28317825" y="2571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5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48</xdr:col>
      <xdr:colOff>152400</xdr:colOff>
      <xdr:row>1</xdr:row>
      <xdr:rowOff>219075</xdr:rowOff>
    </xdr:from>
    <xdr:ext cx="1257011" cy="468013"/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xmlns="" id="{F38FD71B-6CF4-4A5F-8038-EEB50298E9C4}"/>
            </a:ext>
          </a:extLst>
        </xdr:cNvPr>
        <xdr:cNvSpPr/>
      </xdr:nvSpPr>
      <xdr:spPr>
        <a:xfrm>
          <a:off x="33423225" y="46672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6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19</xdr:col>
      <xdr:colOff>0</xdr:colOff>
      <xdr:row>18</xdr:row>
      <xdr:rowOff>0</xdr:rowOff>
    </xdr:from>
    <xdr:to>
      <xdr:col>26</xdr:col>
      <xdr:colOff>609600</xdr:colOff>
      <xdr:row>38</xdr:row>
      <xdr:rowOff>176214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D2FBCE5D-1B94-4EEA-AEB8-ED2C1C9B9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38100</xdr:colOff>
      <xdr:row>3</xdr:row>
      <xdr:rowOff>23811</xdr:rowOff>
    </xdr:from>
    <xdr:to>
      <xdr:col>36</xdr:col>
      <xdr:colOff>590550</xdr:colOff>
      <xdr:row>24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B14686F-F2E7-4052-9F05-8D244EB61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152400</xdr:colOff>
          <xdr:row>3</xdr:row>
          <xdr:rowOff>9525</xdr:rowOff>
        </xdr:from>
        <xdr:to>
          <xdr:col>45</xdr:col>
          <xdr:colOff>638175</xdr:colOff>
          <xdr:row>3</xdr:row>
          <xdr:rowOff>171450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599486D0-B2AD-434A-8A32-C702DD29D2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44</xdr:col>
      <xdr:colOff>9525</xdr:colOff>
      <xdr:row>10</xdr:row>
      <xdr:rowOff>176212</xdr:rowOff>
    </xdr:from>
    <xdr:to>
      <xdr:col>50</xdr:col>
      <xdr:colOff>0</xdr:colOff>
      <xdr:row>27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518FF874-7EA8-46C8-8591-F28DF8F5D6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295418</xdr:colOff>
      <xdr:row>13</xdr:row>
      <xdr:rowOff>126498</xdr:rowOff>
    </xdr:from>
    <xdr:ext cx="1257011" cy="468013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90E26412-4B9D-452D-983E-F7759DF032CC}"/>
            </a:ext>
          </a:extLst>
        </xdr:cNvPr>
        <xdr:cNvSpPr/>
      </xdr:nvSpPr>
      <xdr:spPr>
        <a:xfrm>
          <a:off x="295418" y="2707773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1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8</xdr:col>
      <xdr:colOff>295275</xdr:colOff>
      <xdr:row>1</xdr:row>
      <xdr:rowOff>219075</xdr:rowOff>
    </xdr:from>
    <xdr:ext cx="1257011" cy="468013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65225596-C840-44DB-A2A1-AECAE7B4629D}"/>
            </a:ext>
          </a:extLst>
        </xdr:cNvPr>
        <xdr:cNvSpPr/>
      </xdr:nvSpPr>
      <xdr:spPr>
        <a:xfrm>
          <a:off x="5734050" y="46672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2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25</xdr:col>
      <xdr:colOff>161925</xdr:colOff>
      <xdr:row>1</xdr:row>
      <xdr:rowOff>47625</xdr:rowOff>
    </xdr:from>
    <xdr:ext cx="1257011" cy="468013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E884E4CE-29CE-4DB0-875C-5A02906DE18F}"/>
            </a:ext>
          </a:extLst>
        </xdr:cNvPr>
        <xdr:cNvSpPr/>
      </xdr:nvSpPr>
      <xdr:spPr>
        <a:xfrm>
          <a:off x="17535525" y="2952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3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35</xdr:col>
      <xdr:colOff>47625</xdr:colOff>
      <xdr:row>1</xdr:row>
      <xdr:rowOff>38100</xdr:rowOff>
    </xdr:from>
    <xdr:ext cx="1257011" cy="468013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EF283472-C8E6-4862-A877-738836CD1A45}"/>
            </a:ext>
          </a:extLst>
        </xdr:cNvPr>
        <xdr:cNvSpPr/>
      </xdr:nvSpPr>
      <xdr:spPr>
        <a:xfrm>
          <a:off x="23393400" y="285750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4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42</xdr:col>
      <xdr:colOff>333375</xdr:colOff>
      <xdr:row>1</xdr:row>
      <xdr:rowOff>9525</xdr:rowOff>
    </xdr:from>
    <xdr:ext cx="1257011" cy="468013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58828BA2-1E8D-47B9-9C56-8C3724FF53EC}"/>
            </a:ext>
          </a:extLst>
        </xdr:cNvPr>
        <xdr:cNvSpPr/>
      </xdr:nvSpPr>
      <xdr:spPr>
        <a:xfrm>
          <a:off x="28317825" y="25717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5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48</xdr:col>
      <xdr:colOff>152400</xdr:colOff>
      <xdr:row>1</xdr:row>
      <xdr:rowOff>219075</xdr:rowOff>
    </xdr:from>
    <xdr:ext cx="1257011" cy="468013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F38FD71B-6CF4-4A5F-8038-EEB50298E9C4}"/>
            </a:ext>
          </a:extLst>
        </xdr:cNvPr>
        <xdr:cNvSpPr/>
      </xdr:nvSpPr>
      <xdr:spPr>
        <a:xfrm>
          <a:off x="33423225" y="466725"/>
          <a:ext cx="1257011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4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6</a:t>
          </a:r>
          <a:endParaRPr lang="en-US" sz="24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19</xdr:col>
      <xdr:colOff>0</xdr:colOff>
      <xdr:row>18</xdr:row>
      <xdr:rowOff>0</xdr:rowOff>
    </xdr:from>
    <xdr:to>
      <xdr:col>26</xdr:col>
      <xdr:colOff>609600</xdr:colOff>
      <xdr:row>38</xdr:row>
      <xdr:rowOff>176214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D2FBCE5D-1B94-4EEA-AEB8-ED2C1C9B9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X24"/>
  <sheetViews>
    <sheetView showGridLines="0" tabSelected="1" zoomScaleNormal="100" workbookViewId="0">
      <selection activeCell="H5" sqref="H5"/>
    </sheetView>
  </sheetViews>
  <sheetFormatPr defaultRowHeight="15" x14ac:dyDescent="0.25"/>
  <cols>
    <col min="1" max="1" width="5.85546875" style="1" customWidth="1"/>
    <col min="2" max="2" width="19.42578125" style="1" customWidth="1"/>
    <col min="3" max="6" width="9.140625" style="1"/>
    <col min="7" max="7" width="9.28515625" style="1" bestFit="1" customWidth="1"/>
    <col min="8" max="8" width="10.42578125" style="1" bestFit="1" customWidth="1"/>
    <col min="9" max="9" width="5.85546875" style="1" customWidth="1"/>
    <col min="10" max="10" width="19.140625" style="2" customWidth="1"/>
    <col min="11" max="11" width="7.5703125" style="2" customWidth="1"/>
    <col min="12" max="12" width="13.85546875" style="2" customWidth="1"/>
    <col min="13" max="13" width="7.5703125" style="2" customWidth="1"/>
    <col min="14" max="14" width="13.85546875" style="2" customWidth="1"/>
    <col min="15" max="15" width="7.5703125" style="2" customWidth="1"/>
    <col min="16" max="16" width="13.85546875" style="2" customWidth="1"/>
    <col min="17" max="17" width="7.5703125" style="2" customWidth="1"/>
    <col min="18" max="18" width="13.85546875" style="2" customWidth="1"/>
    <col min="19" max="19" width="5.85546875" style="2" customWidth="1"/>
    <col min="20" max="20" width="5.42578125" style="1" customWidth="1"/>
    <col min="21" max="21" width="19.28515625" style="1" customWidth="1"/>
    <col min="22" max="25" width="9.42578125" style="1" customWidth="1"/>
    <col min="26" max="27" width="9.85546875" style="1" customWidth="1"/>
    <col min="28" max="28" width="5.85546875" style="1" customWidth="1"/>
    <col min="29" max="37" width="9.140625" style="1"/>
    <col min="38" max="38" width="5.85546875" style="1" customWidth="1"/>
    <col min="39" max="39" width="5.5703125" style="1" customWidth="1"/>
    <col min="40" max="40" width="20" style="1" customWidth="1"/>
    <col min="41" max="41" width="10.7109375" style="1" customWidth="1"/>
    <col min="42" max="42" width="9.140625" style="1"/>
    <col min="43" max="43" width="21.85546875" style="1" customWidth="1"/>
    <col min="44" max="44" width="5.85546875" style="1" customWidth="1"/>
    <col min="45" max="45" width="20.7109375" style="1" customWidth="1"/>
    <col min="46" max="49" width="10.28515625" style="1" customWidth="1"/>
    <col min="50" max="50" width="9.140625" style="1"/>
    <col min="51" max="51" width="5.85546875" style="1" customWidth="1"/>
    <col min="52" max="16384" width="9.140625" style="1"/>
  </cols>
  <sheetData>
    <row r="1" spans="2:50" ht="19.5" customHeight="1" x14ac:dyDescent="0.25"/>
    <row r="2" spans="2:50" ht="18.75" x14ac:dyDescent="0.25">
      <c r="B2" s="73" t="s">
        <v>0</v>
      </c>
      <c r="C2" s="3"/>
      <c r="D2" s="3"/>
      <c r="E2" s="3"/>
      <c r="F2" s="3"/>
      <c r="G2" s="3"/>
      <c r="H2" s="3"/>
      <c r="I2" s="3"/>
      <c r="J2" s="96" t="s">
        <v>0</v>
      </c>
      <c r="K2" s="96"/>
      <c r="L2" s="96"/>
      <c r="M2" s="96"/>
      <c r="N2" s="96"/>
      <c r="O2" s="96"/>
      <c r="P2" s="96"/>
      <c r="Q2" s="96"/>
      <c r="T2" s="65" t="s">
        <v>0</v>
      </c>
      <c r="AC2" s="65" t="str">
        <f>T2</f>
        <v>STUDI BENCHMARKING</v>
      </c>
      <c r="AM2" s="65" t="str">
        <f>T2</f>
        <v>STUDI BENCHMARKING</v>
      </c>
      <c r="AS2" s="65" t="str">
        <f>AM2</f>
        <v>STUDI BENCHMARKING</v>
      </c>
    </row>
    <row r="3" spans="2:50" x14ac:dyDescent="0.25">
      <c r="B3" s="95" t="s">
        <v>38</v>
      </c>
      <c r="C3" s="95"/>
      <c r="D3" s="95"/>
      <c r="E3" s="95"/>
      <c r="F3" s="95"/>
      <c r="G3" s="95"/>
      <c r="H3" s="95"/>
      <c r="I3" s="95"/>
      <c r="J3" s="83" t="s">
        <v>38</v>
      </c>
      <c r="K3" s="83"/>
      <c r="L3" s="83"/>
      <c r="M3" s="83"/>
      <c r="N3" s="83"/>
      <c r="O3" s="83"/>
      <c r="P3" s="83"/>
      <c r="Q3" s="83"/>
      <c r="R3" s="83"/>
      <c r="T3" s="72" t="s">
        <v>17</v>
      </c>
      <c r="AC3" s="72" t="s">
        <v>34</v>
      </c>
      <c r="AM3" s="72" t="s">
        <v>33</v>
      </c>
      <c r="AS3" s="72" t="s">
        <v>35</v>
      </c>
    </row>
    <row r="4" spans="2:50" ht="15" customHeight="1" x14ac:dyDescent="0.25">
      <c r="B4" s="17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6</v>
      </c>
      <c r="H4" s="17" t="s">
        <v>7</v>
      </c>
      <c r="I4" s="4"/>
      <c r="J4" s="97" t="s">
        <v>37</v>
      </c>
      <c r="K4" s="98"/>
      <c r="L4" s="98"/>
      <c r="M4" s="98"/>
      <c r="N4" s="98"/>
      <c r="O4" s="98"/>
      <c r="P4" s="98"/>
      <c r="Q4" s="98"/>
      <c r="R4" s="98"/>
      <c r="T4" s="89" t="s">
        <v>30</v>
      </c>
      <c r="U4" s="88" t="s">
        <v>1</v>
      </c>
      <c r="V4" s="51" t="str">
        <f>C4</f>
        <v>PT A</v>
      </c>
      <c r="W4" s="51" t="str">
        <f>D4</f>
        <v>PT B</v>
      </c>
      <c r="X4" s="51" t="str">
        <f>E4</f>
        <v>PT C</v>
      </c>
      <c r="Y4" s="51" t="str">
        <f>F4</f>
        <v>PT D</v>
      </c>
      <c r="Z4" s="87" t="s">
        <v>8</v>
      </c>
      <c r="AA4" s="87"/>
      <c r="AM4" s="70" t="s">
        <v>30</v>
      </c>
      <c r="AN4" s="51" t="s">
        <v>18</v>
      </c>
      <c r="AO4" s="80" t="s">
        <v>15</v>
      </c>
      <c r="AP4" s="80"/>
      <c r="AQ4" s="70" t="s">
        <v>19</v>
      </c>
      <c r="AR4" s="74">
        <v>9</v>
      </c>
      <c r="AS4" s="62" t="s">
        <v>31</v>
      </c>
      <c r="AT4" s="62"/>
      <c r="AU4" s="84" t="str">
        <f>VLOOKUP(AR4,AM5:AN14,2)</f>
        <v xml:space="preserve">Kemasan </v>
      </c>
      <c r="AV4" s="85"/>
      <c r="AW4" s="64" t="str">
        <f>UPPER(AU4)</f>
        <v xml:space="preserve">KEMASAN </v>
      </c>
      <c r="AX4" s="63"/>
    </row>
    <row r="5" spans="2:50" ht="15" customHeight="1" x14ac:dyDescent="0.25">
      <c r="B5" s="24" t="s">
        <v>20</v>
      </c>
      <c r="C5" s="25">
        <v>5</v>
      </c>
      <c r="D5" s="25">
        <v>4</v>
      </c>
      <c r="E5" s="25">
        <v>6</v>
      </c>
      <c r="F5" s="25">
        <v>4</v>
      </c>
      <c r="G5" s="26">
        <f>SUM(C5:F5)</f>
        <v>19</v>
      </c>
      <c r="H5" s="27">
        <f>G5/G$15</f>
        <v>8.6363636363636365E-2</v>
      </c>
      <c r="J5" s="90" t="s">
        <v>1</v>
      </c>
      <c r="K5" s="92" t="str">
        <f>C4</f>
        <v>PT A</v>
      </c>
      <c r="L5" s="93"/>
      <c r="M5" s="92" t="str">
        <f>D4</f>
        <v>PT B</v>
      </c>
      <c r="N5" s="93"/>
      <c r="O5" s="92" t="str">
        <f>E4</f>
        <v>PT C</v>
      </c>
      <c r="P5" s="93"/>
      <c r="Q5" s="92" t="str">
        <f>F4</f>
        <v>PT D</v>
      </c>
      <c r="R5" s="94"/>
      <c r="T5" s="89"/>
      <c r="U5" s="86"/>
      <c r="V5" s="86" t="s">
        <v>9</v>
      </c>
      <c r="W5" s="86"/>
      <c r="X5" s="86"/>
      <c r="Y5" s="86"/>
      <c r="Z5" s="53" t="s">
        <v>15</v>
      </c>
      <c r="AA5" s="54" t="s">
        <v>16</v>
      </c>
      <c r="AM5" s="46">
        <v>1</v>
      </c>
      <c r="AN5" s="67" t="str">
        <f t="shared" ref="AN5:AN14" si="0">U6</f>
        <v>Pelayanan</v>
      </c>
      <c r="AO5" s="68">
        <f t="shared" ref="AO5:AO14" si="1">MAX(V6:Y6)</f>
        <v>0.43181818181818182</v>
      </c>
      <c r="AP5" s="69" t="str">
        <f t="shared" ref="AP5:AP14" si="2">IF(AO5=V6,V$4,IF(AO5=W6,W$4,IF(AO5=X6,X$4,Y$4)))</f>
        <v>PT A</v>
      </c>
      <c r="AQ5" s="66" t="str">
        <f t="shared" ref="AQ5:AQ14" si="3">IF(AP5=V$4,W$4&amp;", "&amp;X$4&amp;" dan "&amp;Y$4,IF(AP5=W$4,X$4&amp;" , "&amp;Y$4&amp;" dan "&amp;V$4,IF(AP5=X$4,Y$4&amp;",  "&amp;V$4&amp;" dan "&amp;W$4,V$4&amp;", "&amp;W$4&amp;" dan "&amp;X$4)))</f>
        <v>PT B, PT C dan PT D</v>
      </c>
      <c r="AR5" s="11"/>
      <c r="AS5" s="81" t="str">
        <f>"Jika faktor yang dinilai adalah "&amp;AU4&amp;", skor tertinggi diperoleh "&amp;VLOOKUP(AR4,AM5:AQ14,4)&amp;", sehingga perusahaan lain yaitu "&amp;VLOOKUP(AR4,AM5:AQ14,5)&amp;" dapat belajar dari "&amp;VLOOKUP(AR4,AM5:AQ14,4)&amp;" dalam hal tersebut"</f>
        <v>Jika faktor yang dinilai adalah Kemasan , skor tertinggi diperoleh PT B, sehingga perusahaan lain yaitu PT C , PT D dan PT A dapat belajar dari PT B dalam hal tersebut</v>
      </c>
      <c r="AT5" s="81"/>
      <c r="AU5" s="81"/>
      <c r="AV5" s="81"/>
      <c r="AW5" s="81"/>
      <c r="AX5" s="81"/>
    </row>
    <row r="6" spans="2:50" ht="15" customHeight="1" x14ac:dyDescent="0.25">
      <c r="B6" s="28" t="s">
        <v>21</v>
      </c>
      <c r="C6" s="21">
        <v>4</v>
      </c>
      <c r="D6" s="21">
        <v>3</v>
      </c>
      <c r="E6" s="21">
        <v>4</v>
      </c>
      <c r="F6" s="21">
        <v>5</v>
      </c>
      <c r="G6" s="22">
        <f t="shared" ref="G6:G14" si="4">SUM(C6:F6)</f>
        <v>16</v>
      </c>
      <c r="H6" s="29">
        <f t="shared" ref="H6:H14" si="5">G6/G$15</f>
        <v>7.2727272727272724E-2</v>
      </c>
      <c r="J6" s="91"/>
      <c r="K6" s="34" t="s">
        <v>8</v>
      </c>
      <c r="L6" s="34" t="s">
        <v>9</v>
      </c>
      <c r="M6" s="34" t="s">
        <v>8</v>
      </c>
      <c r="N6" s="34" t="s">
        <v>9</v>
      </c>
      <c r="O6" s="34" t="s">
        <v>8</v>
      </c>
      <c r="P6" s="35" t="s">
        <v>9</v>
      </c>
      <c r="Q6" s="34" t="s">
        <v>8</v>
      </c>
      <c r="R6" s="37" t="s">
        <v>9</v>
      </c>
      <c r="S6" s="38"/>
      <c r="T6" s="47">
        <v>1</v>
      </c>
      <c r="U6" s="40" t="str">
        <f t="shared" ref="U6:U15" si="6">J7</f>
        <v>Pelayanan</v>
      </c>
      <c r="V6" s="41">
        <f t="shared" ref="V6:V15" si="7">L7</f>
        <v>0.43181818181818182</v>
      </c>
      <c r="W6" s="41">
        <f t="shared" ref="W6:W15" si="8">N7</f>
        <v>0.34545454545454546</v>
      </c>
      <c r="X6" s="41">
        <f t="shared" ref="X6:X15" si="9">P7</f>
        <v>0.17272727272727273</v>
      </c>
      <c r="Y6" s="41">
        <f t="shared" ref="Y6:Y15" si="10">R7</f>
        <v>0.25909090909090909</v>
      </c>
      <c r="Z6" s="41">
        <f>MAX(V6:Y6)</f>
        <v>0.43181818181818182</v>
      </c>
      <c r="AA6" s="41">
        <f>MIN(V6:Y6)</f>
        <v>0.17272727272727273</v>
      </c>
      <c r="AM6" s="46">
        <v>2</v>
      </c>
      <c r="AN6" s="67" t="str">
        <f t="shared" si="0"/>
        <v>Keamanan</v>
      </c>
      <c r="AO6" s="68">
        <f t="shared" si="1"/>
        <v>0.36363636363636365</v>
      </c>
      <c r="AP6" s="69" t="str">
        <f t="shared" si="2"/>
        <v>PT C</v>
      </c>
      <c r="AQ6" s="66" t="str">
        <f t="shared" si="3"/>
        <v>PT D,  PT A dan PT B</v>
      </c>
      <c r="AR6" s="11"/>
      <c r="AS6" s="82"/>
      <c r="AT6" s="82"/>
      <c r="AU6" s="82"/>
      <c r="AV6" s="82"/>
      <c r="AW6" s="82"/>
      <c r="AX6" s="82"/>
    </row>
    <row r="7" spans="2:50" x14ac:dyDescent="0.25">
      <c r="B7" s="28" t="s">
        <v>22</v>
      </c>
      <c r="C7" s="21">
        <v>3</v>
      </c>
      <c r="D7" s="21">
        <v>2</v>
      </c>
      <c r="E7" s="21">
        <v>3</v>
      </c>
      <c r="F7" s="21">
        <v>3</v>
      </c>
      <c r="G7" s="22">
        <f t="shared" si="4"/>
        <v>11</v>
      </c>
      <c r="H7" s="29">
        <f t="shared" si="5"/>
        <v>0.05</v>
      </c>
      <c r="J7" s="12" t="str">
        <f t="shared" ref="J7:J16" si="11">B5</f>
        <v>Pelayanan</v>
      </c>
      <c r="K7" s="5">
        <v>5</v>
      </c>
      <c r="L7" s="8">
        <f>K7*$H5</f>
        <v>0.43181818181818182</v>
      </c>
      <c r="M7" s="5">
        <v>4</v>
      </c>
      <c r="N7" s="8">
        <f>M7*$H5</f>
        <v>0.34545454545454546</v>
      </c>
      <c r="O7" s="5">
        <v>2</v>
      </c>
      <c r="P7" s="8">
        <f t="shared" ref="P7:P16" si="12">O7*$H5</f>
        <v>0.17272727272727273</v>
      </c>
      <c r="Q7" s="5">
        <v>3</v>
      </c>
      <c r="R7" s="8">
        <f t="shared" ref="R7:R16" si="13">Q7*$H5</f>
        <v>0.25909090909090909</v>
      </c>
      <c r="T7" s="48">
        <v>2</v>
      </c>
      <c r="U7" s="42" t="str">
        <f t="shared" si="6"/>
        <v>Keamanan</v>
      </c>
      <c r="V7" s="43">
        <f t="shared" si="7"/>
        <v>0.14545454545454545</v>
      </c>
      <c r="W7" s="43">
        <f t="shared" si="8"/>
        <v>0.21818181818181817</v>
      </c>
      <c r="X7" s="43">
        <f t="shared" si="9"/>
        <v>0.36363636363636365</v>
      </c>
      <c r="Y7" s="43">
        <f t="shared" si="10"/>
        <v>7.2727272727272724E-2</v>
      </c>
      <c r="Z7" s="43">
        <f t="shared" ref="Z7:Z15" si="14">MAX(V7:Y7)</f>
        <v>0.36363636363636365</v>
      </c>
      <c r="AA7" s="43">
        <f t="shared" ref="AA7:AA15" si="15">MIN(V7:Y7)</f>
        <v>7.2727272727272724E-2</v>
      </c>
      <c r="AM7" s="46">
        <v>3</v>
      </c>
      <c r="AN7" s="67" t="str">
        <f t="shared" si="0"/>
        <v>Lokasi</v>
      </c>
      <c r="AO7" s="68">
        <f t="shared" si="1"/>
        <v>0.2</v>
      </c>
      <c r="AP7" s="69" t="str">
        <f t="shared" si="2"/>
        <v>PT A</v>
      </c>
      <c r="AQ7" s="66" t="str">
        <f t="shared" si="3"/>
        <v>PT B, PT C dan PT D</v>
      </c>
      <c r="AR7" s="11"/>
      <c r="AS7" s="82"/>
      <c r="AT7" s="82"/>
      <c r="AU7" s="82"/>
      <c r="AV7" s="82"/>
      <c r="AW7" s="82"/>
      <c r="AX7" s="82"/>
    </row>
    <row r="8" spans="2:50" ht="15" customHeight="1" x14ac:dyDescent="0.25">
      <c r="B8" s="28" t="s">
        <v>23</v>
      </c>
      <c r="C8" s="21">
        <v>1</v>
      </c>
      <c r="D8" s="21">
        <v>5</v>
      </c>
      <c r="E8" s="21">
        <v>7</v>
      </c>
      <c r="F8" s="21">
        <v>6</v>
      </c>
      <c r="G8" s="22">
        <f t="shared" si="4"/>
        <v>19</v>
      </c>
      <c r="H8" s="29">
        <f t="shared" si="5"/>
        <v>8.6363636363636365E-2</v>
      </c>
      <c r="J8" s="13" t="str">
        <f t="shared" si="11"/>
        <v>Keamanan</v>
      </c>
      <c r="K8" s="6">
        <v>2</v>
      </c>
      <c r="L8" s="9">
        <f t="shared" ref="L8:L16" si="16">K8*$H6</f>
        <v>0.14545454545454545</v>
      </c>
      <c r="M8" s="6">
        <v>3</v>
      </c>
      <c r="N8" s="9">
        <f t="shared" ref="N8:N16" si="17">M8*$H6</f>
        <v>0.21818181818181817</v>
      </c>
      <c r="O8" s="6">
        <v>5</v>
      </c>
      <c r="P8" s="9">
        <f t="shared" si="12"/>
        <v>0.36363636363636365</v>
      </c>
      <c r="Q8" s="6">
        <v>1</v>
      </c>
      <c r="R8" s="9">
        <f t="shared" si="13"/>
        <v>7.2727272727272724E-2</v>
      </c>
      <c r="T8" s="48">
        <v>3</v>
      </c>
      <c r="U8" s="42" t="str">
        <f t="shared" si="6"/>
        <v>Lokasi</v>
      </c>
      <c r="V8" s="43">
        <f t="shared" si="7"/>
        <v>0.2</v>
      </c>
      <c r="W8" s="43">
        <f t="shared" si="8"/>
        <v>0.1</v>
      </c>
      <c r="X8" s="43">
        <f t="shared" si="9"/>
        <v>0.1</v>
      </c>
      <c r="Y8" s="43">
        <f t="shared" si="10"/>
        <v>0.05</v>
      </c>
      <c r="Z8" s="43">
        <f t="shared" si="14"/>
        <v>0.2</v>
      </c>
      <c r="AA8" s="43">
        <f t="shared" si="15"/>
        <v>0.05</v>
      </c>
      <c r="AM8" s="46">
        <v>4</v>
      </c>
      <c r="AN8" s="67" t="str">
        <f t="shared" si="0"/>
        <v>Kebersihan</v>
      </c>
      <c r="AO8" s="68">
        <f t="shared" si="1"/>
        <v>0.43181818181818182</v>
      </c>
      <c r="AP8" s="69" t="str">
        <f t="shared" si="2"/>
        <v>PT A</v>
      </c>
      <c r="AQ8" s="66" t="str">
        <f t="shared" si="3"/>
        <v>PT B, PT C dan PT D</v>
      </c>
      <c r="AR8" s="11"/>
      <c r="AS8" s="15"/>
      <c r="AT8" s="15"/>
      <c r="AU8" s="15"/>
      <c r="AV8" s="15"/>
      <c r="AW8" s="15"/>
      <c r="AX8" s="16"/>
    </row>
    <row r="9" spans="2:50" x14ac:dyDescent="0.25">
      <c r="B9" s="28" t="s">
        <v>24</v>
      </c>
      <c r="C9" s="21">
        <v>2</v>
      </c>
      <c r="D9" s="21">
        <v>6</v>
      </c>
      <c r="E9" s="21">
        <v>5</v>
      </c>
      <c r="F9" s="21">
        <v>7</v>
      </c>
      <c r="G9" s="22">
        <f t="shared" si="4"/>
        <v>20</v>
      </c>
      <c r="H9" s="29">
        <f t="shared" si="5"/>
        <v>9.0909090909090912E-2</v>
      </c>
      <c r="J9" s="13" t="str">
        <f t="shared" si="11"/>
        <v>Lokasi</v>
      </c>
      <c r="K9" s="6">
        <v>4</v>
      </c>
      <c r="L9" s="9">
        <f t="shared" si="16"/>
        <v>0.2</v>
      </c>
      <c r="M9" s="6">
        <v>2</v>
      </c>
      <c r="N9" s="9">
        <f t="shared" si="17"/>
        <v>0.1</v>
      </c>
      <c r="O9" s="6">
        <v>2</v>
      </c>
      <c r="P9" s="9">
        <f t="shared" si="12"/>
        <v>0.1</v>
      </c>
      <c r="Q9" s="6">
        <v>1</v>
      </c>
      <c r="R9" s="9">
        <f t="shared" si="13"/>
        <v>0.05</v>
      </c>
      <c r="T9" s="48">
        <v>4</v>
      </c>
      <c r="U9" s="42" t="str">
        <f t="shared" si="6"/>
        <v>Kebersihan</v>
      </c>
      <c r="V9" s="43">
        <f t="shared" si="7"/>
        <v>0.43181818181818182</v>
      </c>
      <c r="W9" s="43">
        <f t="shared" si="8"/>
        <v>8.6363636363636365E-2</v>
      </c>
      <c r="X9" s="43">
        <f t="shared" si="9"/>
        <v>0.17272727272727273</v>
      </c>
      <c r="Y9" s="43">
        <f t="shared" si="10"/>
        <v>0.34545454545454546</v>
      </c>
      <c r="Z9" s="43">
        <f t="shared" si="14"/>
        <v>0.43181818181818182</v>
      </c>
      <c r="AA9" s="43">
        <f t="shared" si="15"/>
        <v>8.6363636363636365E-2</v>
      </c>
      <c r="AM9" s="46">
        <v>5</v>
      </c>
      <c r="AN9" s="67" t="str">
        <f t="shared" si="0"/>
        <v>Keragaman Produk</v>
      </c>
      <c r="AO9" s="68">
        <f t="shared" si="1"/>
        <v>0.45454545454545459</v>
      </c>
      <c r="AP9" s="69" t="str">
        <f t="shared" si="2"/>
        <v>PT B</v>
      </c>
      <c r="AQ9" s="66" t="str">
        <f t="shared" si="3"/>
        <v>PT C , PT D dan PT A</v>
      </c>
      <c r="AR9" s="11"/>
      <c r="AS9" s="60" t="str">
        <f>U4</f>
        <v>Faktor yang dinilai</v>
      </c>
      <c r="AT9" s="61" t="str">
        <f>V4</f>
        <v>PT A</v>
      </c>
      <c r="AU9" s="61" t="str">
        <f>W4</f>
        <v>PT B</v>
      </c>
      <c r="AV9" s="61" t="str">
        <f>X4</f>
        <v>PT C</v>
      </c>
      <c r="AW9" s="60" t="str">
        <f>Y4</f>
        <v>PT D</v>
      </c>
      <c r="AX9" s="16"/>
    </row>
    <row r="10" spans="2:50" x14ac:dyDescent="0.25">
      <c r="B10" s="28" t="s">
        <v>25</v>
      </c>
      <c r="C10" s="21">
        <v>8</v>
      </c>
      <c r="D10" s="21">
        <v>7</v>
      </c>
      <c r="E10" s="21">
        <v>1</v>
      </c>
      <c r="F10" s="21">
        <v>2</v>
      </c>
      <c r="G10" s="22">
        <f t="shared" si="4"/>
        <v>18</v>
      </c>
      <c r="H10" s="29">
        <f t="shared" si="5"/>
        <v>8.1818181818181818E-2</v>
      </c>
      <c r="J10" s="13" t="str">
        <f t="shared" si="11"/>
        <v>Kebersihan</v>
      </c>
      <c r="K10" s="6">
        <v>5</v>
      </c>
      <c r="L10" s="9">
        <f t="shared" si="16"/>
        <v>0.43181818181818182</v>
      </c>
      <c r="M10" s="6">
        <v>1</v>
      </c>
      <c r="N10" s="9">
        <f t="shared" si="17"/>
        <v>8.6363636363636365E-2</v>
      </c>
      <c r="O10" s="6">
        <v>2</v>
      </c>
      <c r="P10" s="9">
        <f t="shared" si="12"/>
        <v>0.17272727272727273</v>
      </c>
      <c r="Q10" s="6">
        <v>4</v>
      </c>
      <c r="R10" s="9">
        <f t="shared" si="13"/>
        <v>0.34545454545454546</v>
      </c>
      <c r="T10" s="48">
        <v>5</v>
      </c>
      <c r="U10" s="42" t="str">
        <f t="shared" si="6"/>
        <v>Keragaman Produk</v>
      </c>
      <c r="V10" s="43">
        <f t="shared" si="7"/>
        <v>9.0909090909090912E-2</v>
      </c>
      <c r="W10" s="43">
        <f t="shared" si="8"/>
        <v>0.45454545454545459</v>
      </c>
      <c r="X10" s="43">
        <f t="shared" si="9"/>
        <v>0.18181818181818182</v>
      </c>
      <c r="Y10" s="43">
        <f t="shared" si="10"/>
        <v>0.27272727272727271</v>
      </c>
      <c r="Z10" s="43">
        <f t="shared" si="14"/>
        <v>0.45454545454545459</v>
      </c>
      <c r="AA10" s="43">
        <f t="shared" si="15"/>
        <v>9.0909090909090912E-2</v>
      </c>
      <c r="AM10" s="46">
        <v>6</v>
      </c>
      <c r="AN10" s="67" t="str">
        <f t="shared" si="0"/>
        <v>Desain Interior</v>
      </c>
      <c r="AO10" s="68">
        <f t="shared" si="1"/>
        <v>0.40909090909090906</v>
      </c>
      <c r="AP10" s="69" t="str">
        <f t="shared" si="2"/>
        <v>PT B</v>
      </c>
      <c r="AQ10" s="66" t="str">
        <f t="shared" si="3"/>
        <v>PT C , PT D dan PT A</v>
      </c>
      <c r="AR10" s="11"/>
      <c r="AS10" s="57" t="str">
        <f>AU4</f>
        <v xml:space="preserve">Kemasan </v>
      </c>
      <c r="AT10" s="59">
        <f>VLOOKUP($AR4,Skor,3)</f>
        <v>0.18181818181818182</v>
      </c>
      <c r="AU10" s="59">
        <f>VLOOKUP($AR4,Skor,4)</f>
        <v>0.22727272727272729</v>
      </c>
      <c r="AV10" s="59">
        <f>VLOOKUP($AR4,Skor,5)</f>
        <v>4.5454545454545456E-2</v>
      </c>
      <c r="AW10" s="58">
        <f>VLOOKUP($AR4,Skor,6)</f>
        <v>0.18181818181818182</v>
      </c>
    </row>
    <row r="11" spans="2:50" x14ac:dyDescent="0.25">
      <c r="B11" s="28" t="s">
        <v>26</v>
      </c>
      <c r="C11" s="21">
        <v>7</v>
      </c>
      <c r="D11" s="21">
        <v>8</v>
      </c>
      <c r="E11" s="21">
        <v>10</v>
      </c>
      <c r="F11" s="21">
        <v>8</v>
      </c>
      <c r="G11" s="22">
        <f t="shared" si="4"/>
        <v>33</v>
      </c>
      <c r="H11" s="29">
        <f t="shared" si="5"/>
        <v>0.15</v>
      </c>
      <c r="J11" s="13" t="str">
        <f t="shared" si="11"/>
        <v>Keragaman Produk</v>
      </c>
      <c r="K11" s="6">
        <v>1</v>
      </c>
      <c r="L11" s="9">
        <f t="shared" si="16"/>
        <v>9.0909090909090912E-2</v>
      </c>
      <c r="M11" s="6">
        <v>5</v>
      </c>
      <c r="N11" s="9">
        <f t="shared" si="17"/>
        <v>0.45454545454545459</v>
      </c>
      <c r="O11" s="6">
        <v>2</v>
      </c>
      <c r="P11" s="9">
        <f t="shared" si="12"/>
        <v>0.18181818181818182</v>
      </c>
      <c r="Q11" s="6">
        <v>3</v>
      </c>
      <c r="R11" s="9">
        <f t="shared" si="13"/>
        <v>0.27272727272727271</v>
      </c>
      <c r="T11" s="48">
        <v>6</v>
      </c>
      <c r="U11" s="42" t="str">
        <f t="shared" si="6"/>
        <v>Desain Interior</v>
      </c>
      <c r="V11" s="43">
        <f t="shared" si="7"/>
        <v>0.32727272727272727</v>
      </c>
      <c r="W11" s="43">
        <f t="shared" si="8"/>
        <v>0.40909090909090906</v>
      </c>
      <c r="X11" s="43">
        <f t="shared" si="9"/>
        <v>8.1818181818181818E-2</v>
      </c>
      <c r="Y11" s="43">
        <f t="shared" si="10"/>
        <v>0.16363636363636364</v>
      </c>
      <c r="Z11" s="43">
        <f t="shared" si="14"/>
        <v>0.40909090909090906</v>
      </c>
      <c r="AA11" s="43">
        <f t="shared" si="15"/>
        <v>8.1818181818181818E-2</v>
      </c>
      <c r="AM11" s="46">
        <v>7</v>
      </c>
      <c r="AN11" s="67" t="str">
        <f t="shared" si="0"/>
        <v>Harga</v>
      </c>
      <c r="AO11" s="68">
        <f t="shared" si="1"/>
        <v>0.75</v>
      </c>
      <c r="AP11" s="69" t="str">
        <f t="shared" si="2"/>
        <v>PT A</v>
      </c>
      <c r="AQ11" s="66" t="str">
        <f t="shared" si="3"/>
        <v>PT B, PT C dan PT D</v>
      </c>
      <c r="AR11" s="11"/>
      <c r="AS11" s="15"/>
    </row>
    <row r="12" spans="2:50" x14ac:dyDescent="0.25">
      <c r="B12" s="28" t="s">
        <v>27</v>
      </c>
      <c r="C12" s="21">
        <v>10</v>
      </c>
      <c r="D12" s="21">
        <v>9</v>
      </c>
      <c r="E12" s="21">
        <v>8</v>
      </c>
      <c r="F12" s="21">
        <v>10</v>
      </c>
      <c r="G12" s="22">
        <f t="shared" si="4"/>
        <v>37</v>
      </c>
      <c r="H12" s="29">
        <f t="shared" si="5"/>
        <v>0.16818181818181818</v>
      </c>
      <c r="J12" s="13" t="str">
        <f t="shared" si="11"/>
        <v>Desain Interior</v>
      </c>
      <c r="K12" s="6">
        <v>4</v>
      </c>
      <c r="L12" s="9">
        <f t="shared" si="16"/>
        <v>0.32727272727272727</v>
      </c>
      <c r="M12" s="6">
        <v>5</v>
      </c>
      <c r="N12" s="9">
        <f t="shared" si="17"/>
        <v>0.40909090909090906</v>
      </c>
      <c r="O12" s="6">
        <v>1</v>
      </c>
      <c r="P12" s="9">
        <f t="shared" si="12"/>
        <v>8.1818181818181818E-2</v>
      </c>
      <c r="Q12" s="6">
        <v>2</v>
      </c>
      <c r="R12" s="9">
        <f t="shared" si="13"/>
        <v>0.16363636363636364</v>
      </c>
      <c r="T12" s="48">
        <v>7</v>
      </c>
      <c r="U12" s="42" t="str">
        <f t="shared" si="6"/>
        <v>Harga</v>
      </c>
      <c r="V12" s="43">
        <f t="shared" si="7"/>
        <v>0.75</v>
      </c>
      <c r="W12" s="43">
        <f t="shared" si="8"/>
        <v>0.6</v>
      </c>
      <c r="X12" s="43">
        <f t="shared" si="9"/>
        <v>0.6</v>
      </c>
      <c r="Y12" s="43">
        <f t="shared" si="10"/>
        <v>0.44999999999999996</v>
      </c>
      <c r="Z12" s="43">
        <f t="shared" si="14"/>
        <v>0.75</v>
      </c>
      <c r="AA12" s="43">
        <f t="shared" si="15"/>
        <v>0.44999999999999996</v>
      </c>
      <c r="AM12" s="46">
        <v>8</v>
      </c>
      <c r="AN12" s="67" t="str">
        <f t="shared" si="0"/>
        <v>Mutu Produk</v>
      </c>
      <c r="AO12" s="68">
        <f t="shared" si="1"/>
        <v>0.84090909090909094</v>
      </c>
      <c r="AP12" s="69" t="str">
        <f t="shared" si="2"/>
        <v>PT D</v>
      </c>
      <c r="AQ12" s="66" t="str">
        <f t="shared" si="3"/>
        <v>PT A, PT B dan PT C</v>
      </c>
      <c r="AR12" s="11"/>
    </row>
    <row r="13" spans="2:50" x14ac:dyDescent="0.25">
      <c r="B13" s="28" t="s">
        <v>28</v>
      </c>
      <c r="C13" s="21">
        <v>6</v>
      </c>
      <c r="D13" s="21">
        <v>1</v>
      </c>
      <c r="E13" s="21">
        <v>2</v>
      </c>
      <c r="F13" s="21">
        <v>1</v>
      </c>
      <c r="G13" s="22">
        <f t="shared" si="4"/>
        <v>10</v>
      </c>
      <c r="H13" s="29">
        <f t="shared" si="5"/>
        <v>4.5454545454545456E-2</v>
      </c>
      <c r="J13" s="13" t="str">
        <f t="shared" si="11"/>
        <v>Harga</v>
      </c>
      <c r="K13" s="6">
        <v>5</v>
      </c>
      <c r="L13" s="9">
        <f t="shared" si="16"/>
        <v>0.75</v>
      </c>
      <c r="M13" s="6">
        <v>4</v>
      </c>
      <c r="N13" s="9">
        <f t="shared" si="17"/>
        <v>0.6</v>
      </c>
      <c r="O13" s="6">
        <v>4</v>
      </c>
      <c r="P13" s="9">
        <f t="shared" si="12"/>
        <v>0.6</v>
      </c>
      <c r="Q13" s="6">
        <v>3</v>
      </c>
      <c r="R13" s="9">
        <f t="shared" si="13"/>
        <v>0.44999999999999996</v>
      </c>
      <c r="T13" s="48">
        <v>8</v>
      </c>
      <c r="U13" s="42" t="str">
        <f t="shared" si="6"/>
        <v>Mutu Produk</v>
      </c>
      <c r="V13" s="43">
        <f t="shared" si="7"/>
        <v>0.67272727272727273</v>
      </c>
      <c r="W13" s="43">
        <f t="shared" si="8"/>
        <v>0.33636363636363636</v>
      </c>
      <c r="X13" s="43">
        <f t="shared" si="9"/>
        <v>0.50454545454545452</v>
      </c>
      <c r="Y13" s="43">
        <f t="shared" si="10"/>
        <v>0.84090909090909094</v>
      </c>
      <c r="Z13" s="43">
        <f t="shared" si="14"/>
        <v>0.84090909090909094</v>
      </c>
      <c r="AA13" s="43">
        <f t="shared" si="15"/>
        <v>0.33636363636363636</v>
      </c>
      <c r="AM13" s="46">
        <v>9</v>
      </c>
      <c r="AN13" s="67" t="str">
        <f t="shared" si="0"/>
        <v xml:space="preserve">Kemasan </v>
      </c>
      <c r="AO13" s="68">
        <f t="shared" si="1"/>
        <v>0.22727272727272729</v>
      </c>
      <c r="AP13" s="69" t="str">
        <f t="shared" si="2"/>
        <v>PT B</v>
      </c>
      <c r="AQ13" s="66" t="str">
        <f t="shared" si="3"/>
        <v>PT C , PT D dan PT A</v>
      </c>
      <c r="AR13" s="11"/>
    </row>
    <row r="14" spans="2:50" x14ac:dyDescent="0.25">
      <c r="B14" s="30" t="s">
        <v>29</v>
      </c>
      <c r="C14" s="31">
        <v>9</v>
      </c>
      <c r="D14" s="31">
        <v>10</v>
      </c>
      <c r="E14" s="31">
        <v>9</v>
      </c>
      <c r="F14" s="31">
        <v>9</v>
      </c>
      <c r="G14" s="32">
        <f t="shared" si="4"/>
        <v>37</v>
      </c>
      <c r="H14" s="33">
        <f t="shared" si="5"/>
        <v>0.16818181818181818</v>
      </c>
      <c r="J14" s="13" t="str">
        <f t="shared" si="11"/>
        <v>Mutu Produk</v>
      </c>
      <c r="K14" s="6">
        <v>4</v>
      </c>
      <c r="L14" s="9">
        <f t="shared" si="16"/>
        <v>0.67272727272727273</v>
      </c>
      <c r="M14" s="6">
        <v>2</v>
      </c>
      <c r="N14" s="9">
        <f t="shared" si="17"/>
        <v>0.33636363636363636</v>
      </c>
      <c r="O14" s="6">
        <v>3</v>
      </c>
      <c r="P14" s="9">
        <f t="shared" si="12"/>
        <v>0.50454545454545452</v>
      </c>
      <c r="Q14" s="6">
        <v>5</v>
      </c>
      <c r="R14" s="9">
        <f t="shared" si="13"/>
        <v>0.84090909090909094</v>
      </c>
      <c r="T14" s="48">
        <v>9</v>
      </c>
      <c r="U14" s="42" t="str">
        <f t="shared" si="6"/>
        <v xml:space="preserve">Kemasan </v>
      </c>
      <c r="V14" s="43">
        <f t="shared" si="7"/>
        <v>0.18181818181818182</v>
      </c>
      <c r="W14" s="43">
        <f t="shared" si="8"/>
        <v>0.22727272727272729</v>
      </c>
      <c r="X14" s="43">
        <f t="shared" si="9"/>
        <v>4.5454545454545456E-2</v>
      </c>
      <c r="Y14" s="43">
        <f t="shared" si="10"/>
        <v>0.18181818181818182</v>
      </c>
      <c r="Z14" s="43">
        <f t="shared" si="14"/>
        <v>0.22727272727272729</v>
      </c>
      <c r="AA14" s="43">
        <f t="shared" si="15"/>
        <v>4.5454545454545456E-2</v>
      </c>
      <c r="AM14" s="46">
        <v>10</v>
      </c>
      <c r="AN14" s="67" t="str">
        <f t="shared" si="0"/>
        <v>Jam Buka</v>
      </c>
      <c r="AO14" s="68">
        <f t="shared" si="1"/>
        <v>0.84090909090909094</v>
      </c>
      <c r="AP14" s="69" t="str">
        <f t="shared" si="2"/>
        <v>PT A</v>
      </c>
      <c r="AQ14" s="66" t="str">
        <f t="shared" si="3"/>
        <v>PT B, PT C dan PT D</v>
      </c>
      <c r="AR14" s="11"/>
    </row>
    <row r="15" spans="2:50" x14ac:dyDescent="0.25">
      <c r="F15" s="56" t="s">
        <v>6</v>
      </c>
      <c r="G15" s="23">
        <f>SUM(G5:G14)</f>
        <v>220</v>
      </c>
      <c r="H15" s="19">
        <f>SUM(H5:H14)</f>
        <v>1</v>
      </c>
      <c r="J15" s="13" t="str">
        <f t="shared" si="11"/>
        <v xml:space="preserve">Kemasan </v>
      </c>
      <c r="K15" s="6">
        <v>4</v>
      </c>
      <c r="L15" s="9">
        <f t="shared" si="16"/>
        <v>0.18181818181818182</v>
      </c>
      <c r="M15" s="6">
        <v>5</v>
      </c>
      <c r="N15" s="9">
        <f t="shared" si="17"/>
        <v>0.22727272727272729</v>
      </c>
      <c r="O15" s="6">
        <v>1</v>
      </c>
      <c r="P15" s="9">
        <f t="shared" si="12"/>
        <v>4.5454545454545456E-2</v>
      </c>
      <c r="Q15" s="6">
        <v>4</v>
      </c>
      <c r="R15" s="9">
        <f t="shared" si="13"/>
        <v>0.18181818181818182</v>
      </c>
      <c r="T15" s="49">
        <v>10</v>
      </c>
      <c r="U15" s="44" t="str">
        <f t="shared" si="6"/>
        <v>Jam Buka</v>
      </c>
      <c r="V15" s="45">
        <f t="shared" si="7"/>
        <v>0.84090909090909094</v>
      </c>
      <c r="W15" s="45">
        <f t="shared" si="8"/>
        <v>0.67272727272727273</v>
      </c>
      <c r="X15" s="45">
        <f t="shared" si="9"/>
        <v>0.50454545454545452</v>
      </c>
      <c r="Y15" s="45">
        <f t="shared" si="10"/>
        <v>0.33636363636363636</v>
      </c>
      <c r="Z15" s="45">
        <f t="shared" si="14"/>
        <v>0.84090909090909094</v>
      </c>
      <c r="AA15" s="45">
        <f t="shared" si="15"/>
        <v>0.33636363636363636</v>
      </c>
      <c r="AR15" s="11"/>
    </row>
    <row r="16" spans="2:50" x14ac:dyDescent="0.25">
      <c r="J16" s="14" t="str">
        <f t="shared" si="11"/>
        <v>Jam Buka</v>
      </c>
      <c r="K16" s="7">
        <v>5</v>
      </c>
      <c r="L16" s="10">
        <f t="shared" si="16"/>
        <v>0.84090909090909094</v>
      </c>
      <c r="M16" s="7">
        <v>4</v>
      </c>
      <c r="N16" s="10">
        <f t="shared" si="17"/>
        <v>0.67272727272727273</v>
      </c>
      <c r="O16" s="7">
        <v>3</v>
      </c>
      <c r="P16" s="10">
        <f t="shared" si="12"/>
        <v>0.50454545454545452</v>
      </c>
      <c r="Q16" s="7">
        <v>2</v>
      </c>
      <c r="R16" s="10">
        <f t="shared" si="13"/>
        <v>0.33636363636363636</v>
      </c>
      <c r="T16" s="79" t="s">
        <v>32</v>
      </c>
      <c r="U16" s="79"/>
      <c r="V16" s="52">
        <f>SUM(V6:V15)</f>
        <v>4.0727272727272732</v>
      </c>
      <c r="W16" s="52">
        <f t="shared" ref="W16:Y16" si="18">SUM(W6:W15)</f>
        <v>3.45</v>
      </c>
      <c r="X16" s="52">
        <f t="shared" si="18"/>
        <v>2.7272727272727271</v>
      </c>
      <c r="Y16" s="52">
        <f t="shared" si="18"/>
        <v>2.9727272727272727</v>
      </c>
      <c r="Z16" s="18"/>
      <c r="AA16" s="18"/>
    </row>
    <row r="17" spans="10:18" x14ac:dyDescent="0.25">
      <c r="J17" s="78" t="s">
        <v>32</v>
      </c>
      <c r="K17" s="36"/>
      <c r="L17" s="55">
        <f>SUM(L7:L16)</f>
        <v>4.0727272727272732</v>
      </c>
      <c r="M17" s="36"/>
      <c r="N17" s="55">
        <f>SUM(N7:N16)</f>
        <v>3.45</v>
      </c>
      <c r="O17" s="36"/>
      <c r="P17" s="55">
        <f>SUM(P7:P16)</f>
        <v>2.7272727272727271</v>
      </c>
      <c r="Q17" s="36"/>
      <c r="R17" s="55">
        <f>SUM(R7:R16)</f>
        <v>2.9727272727272727</v>
      </c>
    </row>
    <row r="19" spans="10:18" x14ac:dyDescent="0.25">
      <c r="J19" s="75" t="s">
        <v>36</v>
      </c>
      <c r="K19" s="76">
        <v>5</v>
      </c>
      <c r="L19" s="77" t="s">
        <v>10</v>
      </c>
      <c r="M19" s="77"/>
    </row>
    <row r="20" spans="10:18" x14ac:dyDescent="0.25">
      <c r="K20" s="76">
        <v>4</v>
      </c>
      <c r="L20" s="77" t="s">
        <v>11</v>
      </c>
      <c r="M20" s="77"/>
    </row>
    <row r="21" spans="10:18" x14ac:dyDescent="0.25">
      <c r="K21" s="76">
        <v>3</v>
      </c>
      <c r="L21" s="77" t="s">
        <v>12</v>
      </c>
      <c r="M21" s="77"/>
    </row>
    <row r="22" spans="10:18" x14ac:dyDescent="0.25">
      <c r="K22" s="76">
        <v>2</v>
      </c>
      <c r="L22" s="77" t="s">
        <v>13</v>
      </c>
      <c r="M22" s="77"/>
    </row>
    <row r="23" spans="10:18" x14ac:dyDescent="0.25">
      <c r="K23" s="76">
        <v>1</v>
      </c>
      <c r="L23" s="77" t="s">
        <v>14</v>
      </c>
      <c r="M23" s="77"/>
    </row>
    <row r="24" spans="10:18" ht="19.5" customHeight="1" x14ac:dyDescent="0.25"/>
  </sheetData>
  <mergeCells count="17">
    <mergeCell ref="B3:I3"/>
    <mergeCell ref="J2:Q2"/>
    <mergeCell ref="J4:R4"/>
    <mergeCell ref="T16:U16"/>
    <mergeCell ref="AO4:AP4"/>
    <mergeCell ref="AS5:AX7"/>
    <mergeCell ref="J3:R3"/>
    <mergeCell ref="AU4:AV4"/>
    <mergeCell ref="V5:Y5"/>
    <mergeCell ref="Z4:AA4"/>
    <mergeCell ref="U4:U5"/>
    <mergeCell ref="T4:T5"/>
    <mergeCell ref="J5:J6"/>
    <mergeCell ref="K5:L5"/>
    <mergeCell ref="M5:N5"/>
    <mergeCell ref="O5:P5"/>
    <mergeCell ref="Q5:R5"/>
  </mergeCells>
  <dataValidations disablePrompts="1" count="1">
    <dataValidation type="list" allowBlank="1" showInputMessage="1" showErrorMessage="1" sqref="K7:K16 Q7:Q16 O7:O16 M7:M16">
      <formula1>$K$19:$K$23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3" name="Scroll Bar 3">
              <controlPr defaultSize="0" autoPict="0">
                <anchor moveWithCells="1">
                  <from>
                    <xdr:col>45</xdr:col>
                    <xdr:colOff>152400</xdr:colOff>
                    <xdr:row>3</xdr:row>
                    <xdr:rowOff>9525</xdr:rowOff>
                  </from>
                  <to>
                    <xdr:col>45</xdr:col>
                    <xdr:colOff>638175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X24"/>
  <sheetViews>
    <sheetView showGridLines="0" topLeftCell="AJ1" zoomScaleNormal="100" workbookViewId="0">
      <selection activeCell="AS5" sqref="AS5:AX7"/>
    </sheetView>
  </sheetViews>
  <sheetFormatPr defaultRowHeight="15" x14ac:dyDescent="0.25"/>
  <cols>
    <col min="1" max="1" width="5.85546875" style="1" customWidth="1"/>
    <col min="2" max="2" width="19.42578125" style="1" customWidth="1"/>
    <col min="3" max="6" width="9.140625" style="1"/>
    <col min="7" max="7" width="9.28515625" style="1" bestFit="1" customWidth="1"/>
    <col min="8" max="8" width="10.42578125" style="1" bestFit="1" customWidth="1"/>
    <col min="9" max="9" width="5.85546875" style="1" customWidth="1"/>
    <col min="10" max="10" width="19.140625" style="2" customWidth="1"/>
    <col min="11" max="11" width="7.5703125" style="2" customWidth="1"/>
    <col min="12" max="12" width="13.85546875" style="2" customWidth="1"/>
    <col min="13" max="13" width="7.5703125" style="2" customWidth="1"/>
    <col min="14" max="14" width="13.85546875" style="2" customWidth="1"/>
    <col min="15" max="15" width="7.5703125" style="2" customWidth="1"/>
    <col min="16" max="16" width="13.85546875" style="2" customWidth="1"/>
    <col min="17" max="17" width="7.5703125" style="2" customWidth="1"/>
    <col min="18" max="18" width="13.85546875" style="2" customWidth="1"/>
    <col min="19" max="19" width="5.85546875" style="2" customWidth="1"/>
    <col min="20" max="20" width="5.42578125" style="1" customWidth="1"/>
    <col min="21" max="21" width="19.28515625" style="1" customWidth="1"/>
    <col min="22" max="25" width="9.42578125" style="1" customWidth="1"/>
    <col min="26" max="27" width="9.85546875" style="1" customWidth="1"/>
    <col min="28" max="28" width="5.85546875" style="1" customWidth="1"/>
    <col min="29" max="37" width="9.140625" style="1"/>
    <col min="38" max="38" width="5.85546875" style="1" customWidth="1"/>
    <col min="39" max="39" width="5.5703125" style="1" customWidth="1"/>
    <col min="40" max="40" width="20" style="1" customWidth="1"/>
    <col min="41" max="41" width="10.7109375" style="1" customWidth="1"/>
    <col min="42" max="42" width="9.140625" style="1"/>
    <col min="43" max="43" width="21.85546875" style="1" customWidth="1"/>
    <col min="44" max="44" width="5.85546875" style="1" customWidth="1"/>
    <col min="45" max="45" width="20.7109375" style="1" customWidth="1"/>
    <col min="46" max="49" width="10.28515625" style="1" customWidth="1"/>
    <col min="50" max="50" width="9.140625" style="1"/>
    <col min="51" max="51" width="5.85546875" style="1" customWidth="1"/>
    <col min="52" max="16384" width="9.140625" style="1"/>
  </cols>
  <sheetData>
    <row r="1" spans="2:50" ht="19.5" customHeight="1" x14ac:dyDescent="0.25"/>
    <row r="2" spans="2:50" ht="18.75" x14ac:dyDescent="0.25">
      <c r="B2" s="73" t="s">
        <v>0</v>
      </c>
      <c r="C2" s="3"/>
      <c r="D2" s="3"/>
      <c r="E2" s="3"/>
      <c r="F2" s="3"/>
      <c r="G2" s="3"/>
      <c r="H2" s="3"/>
      <c r="I2" s="3"/>
      <c r="J2" s="96" t="s">
        <v>0</v>
      </c>
      <c r="K2" s="96"/>
      <c r="L2" s="96"/>
      <c r="M2" s="96"/>
      <c r="N2" s="96"/>
      <c r="O2" s="96"/>
      <c r="P2" s="96"/>
      <c r="Q2" s="96"/>
      <c r="T2" s="65" t="s">
        <v>0</v>
      </c>
      <c r="AC2" s="65" t="str">
        <f>T2</f>
        <v>STUDI BENCHMARKING</v>
      </c>
      <c r="AM2" s="65" t="str">
        <f>T2</f>
        <v>STUDI BENCHMARKING</v>
      </c>
      <c r="AS2" s="65" t="str">
        <f>AM2</f>
        <v>STUDI BENCHMARKING</v>
      </c>
    </row>
    <row r="3" spans="2:50" x14ac:dyDescent="0.25">
      <c r="B3" s="95" t="s">
        <v>38</v>
      </c>
      <c r="C3" s="95"/>
      <c r="D3" s="95"/>
      <c r="E3" s="95"/>
      <c r="F3" s="95"/>
      <c r="G3" s="95"/>
      <c r="H3" s="95"/>
      <c r="I3" s="95"/>
      <c r="J3" s="83" t="s">
        <v>38</v>
      </c>
      <c r="K3" s="83"/>
      <c r="L3" s="83"/>
      <c r="M3" s="83"/>
      <c r="N3" s="83"/>
      <c r="O3" s="83"/>
      <c r="P3" s="83"/>
      <c r="Q3" s="83"/>
      <c r="R3" s="83"/>
      <c r="T3" s="72" t="s">
        <v>17</v>
      </c>
      <c r="AC3" s="72" t="s">
        <v>34</v>
      </c>
      <c r="AM3" s="72" t="s">
        <v>33</v>
      </c>
      <c r="AS3" s="72" t="s">
        <v>35</v>
      </c>
    </row>
    <row r="4" spans="2:50" ht="15" customHeight="1" x14ac:dyDescent="0.25">
      <c r="B4" s="39" t="s">
        <v>1</v>
      </c>
      <c r="C4" s="50" t="s">
        <v>2</v>
      </c>
      <c r="D4" s="50" t="s">
        <v>3</v>
      </c>
      <c r="E4" s="50" t="s">
        <v>4</v>
      </c>
      <c r="F4" s="50" t="s">
        <v>5</v>
      </c>
      <c r="G4" s="50" t="s">
        <v>6</v>
      </c>
      <c r="H4" s="39" t="s">
        <v>7</v>
      </c>
      <c r="I4" s="4"/>
      <c r="J4" s="97" t="s">
        <v>37</v>
      </c>
      <c r="K4" s="98"/>
      <c r="L4" s="98"/>
      <c r="M4" s="98"/>
      <c r="N4" s="98"/>
      <c r="O4" s="98"/>
      <c r="P4" s="98"/>
      <c r="Q4" s="98"/>
      <c r="R4" s="98"/>
      <c r="T4" s="89" t="s">
        <v>30</v>
      </c>
      <c r="U4" s="88" t="s">
        <v>1</v>
      </c>
      <c r="V4" s="71" t="str">
        <f>C4</f>
        <v>PT A</v>
      </c>
      <c r="W4" s="71" t="str">
        <f>D4</f>
        <v>PT B</v>
      </c>
      <c r="X4" s="71" t="str">
        <f>E4</f>
        <v>PT C</v>
      </c>
      <c r="Y4" s="71" t="str">
        <f>F4</f>
        <v>PT D</v>
      </c>
      <c r="Z4" s="87" t="s">
        <v>8</v>
      </c>
      <c r="AA4" s="87"/>
      <c r="AM4" s="70" t="s">
        <v>30</v>
      </c>
      <c r="AN4" s="71" t="s">
        <v>18</v>
      </c>
      <c r="AO4" s="80" t="s">
        <v>15</v>
      </c>
      <c r="AP4" s="80"/>
      <c r="AQ4" s="70" t="s">
        <v>19</v>
      </c>
      <c r="AR4" s="74">
        <v>9</v>
      </c>
      <c r="AS4" s="62" t="s">
        <v>31</v>
      </c>
      <c r="AT4" s="62"/>
      <c r="AU4" s="84" t="str">
        <f>VLOOKUP(AR4,AM5:AN14,2)</f>
        <v xml:space="preserve">Kemasan </v>
      </c>
      <c r="AV4" s="85"/>
      <c r="AW4" s="64" t="str">
        <f>UPPER(AU4)</f>
        <v xml:space="preserve">KEMASAN </v>
      </c>
      <c r="AX4" s="63"/>
    </row>
    <row r="5" spans="2:50" ht="15" customHeight="1" x14ac:dyDescent="0.25">
      <c r="B5" s="24" t="s">
        <v>20</v>
      </c>
      <c r="C5" s="25">
        <v>5</v>
      </c>
      <c r="D5" s="25">
        <v>4</v>
      </c>
      <c r="E5" s="25">
        <v>6</v>
      </c>
      <c r="F5" s="25">
        <v>4</v>
      </c>
      <c r="G5" s="26"/>
      <c r="H5" s="27"/>
      <c r="J5" s="90" t="s">
        <v>1</v>
      </c>
      <c r="K5" s="92" t="str">
        <f>C4</f>
        <v>PT A</v>
      </c>
      <c r="L5" s="93"/>
      <c r="M5" s="92" t="str">
        <f>D4</f>
        <v>PT B</v>
      </c>
      <c r="N5" s="93"/>
      <c r="O5" s="92" t="str">
        <f>E4</f>
        <v>PT C</v>
      </c>
      <c r="P5" s="93"/>
      <c r="Q5" s="92" t="str">
        <f>F4</f>
        <v>PT D</v>
      </c>
      <c r="R5" s="94"/>
      <c r="T5" s="89"/>
      <c r="U5" s="86"/>
      <c r="V5" s="86" t="s">
        <v>9</v>
      </c>
      <c r="W5" s="86"/>
      <c r="X5" s="86"/>
      <c r="Y5" s="86"/>
      <c r="Z5" s="53" t="s">
        <v>15</v>
      </c>
      <c r="AA5" s="54" t="s">
        <v>16</v>
      </c>
      <c r="AM5" s="46">
        <v>1</v>
      </c>
      <c r="AN5" s="67" t="str">
        <f t="shared" ref="AN5:AN14" si="0">U6</f>
        <v>Pelayanan</v>
      </c>
      <c r="AO5" s="68"/>
      <c r="AP5" s="69"/>
      <c r="AQ5" s="66"/>
      <c r="AR5" s="11"/>
      <c r="AS5" s="81"/>
      <c r="AT5" s="81"/>
      <c r="AU5" s="81"/>
      <c r="AV5" s="81"/>
      <c r="AW5" s="81"/>
      <c r="AX5" s="81"/>
    </row>
    <row r="6" spans="2:50" ht="15" customHeight="1" x14ac:dyDescent="0.25">
      <c r="B6" s="28" t="s">
        <v>21</v>
      </c>
      <c r="C6" s="21">
        <v>4</v>
      </c>
      <c r="D6" s="21">
        <v>3</v>
      </c>
      <c r="E6" s="21">
        <v>4</v>
      </c>
      <c r="F6" s="21">
        <v>5</v>
      </c>
      <c r="G6" s="22"/>
      <c r="H6" s="29"/>
      <c r="J6" s="91"/>
      <c r="K6" s="34" t="s">
        <v>8</v>
      </c>
      <c r="L6" s="34" t="s">
        <v>9</v>
      </c>
      <c r="M6" s="34" t="s">
        <v>8</v>
      </c>
      <c r="N6" s="34" t="s">
        <v>9</v>
      </c>
      <c r="O6" s="34" t="s">
        <v>8</v>
      </c>
      <c r="P6" s="35" t="s">
        <v>9</v>
      </c>
      <c r="Q6" s="34" t="s">
        <v>8</v>
      </c>
      <c r="R6" s="37" t="s">
        <v>9</v>
      </c>
      <c r="S6" s="38"/>
      <c r="T6" s="47">
        <v>1</v>
      </c>
      <c r="U6" s="40" t="str">
        <f t="shared" ref="U6:U15" si="1">J7</f>
        <v>Pelayanan</v>
      </c>
      <c r="V6" s="41">
        <f t="shared" ref="V6:V15" si="2">L7</f>
        <v>0</v>
      </c>
      <c r="W6" s="41">
        <f t="shared" ref="W6:W15" si="3">N7</f>
        <v>0</v>
      </c>
      <c r="X6" s="41">
        <f t="shared" ref="X6:X15" si="4">P7</f>
        <v>0</v>
      </c>
      <c r="Y6" s="41">
        <f t="shared" ref="Y6:Y15" si="5">R7</f>
        <v>0</v>
      </c>
      <c r="Z6" s="41"/>
      <c r="AA6" s="41"/>
      <c r="AM6" s="46">
        <v>2</v>
      </c>
      <c r="AN6" s="67" t="str">
        <f t="shared" si="0"/>
        <v>Keamanan</v>
      </c>
      <c r="AO6" s="68"/>
      <c r="AP6" s="69"/>
      <c r="AQ6" s="66"/>
      <c r="AR6" s="11"/>
      <c r="AS6" s="82"/>
      <c r="AT6" s="82"/>
      <c r="AU6" s="82"/>
      <c r="AV6" s="82"/>
      <c r="AW6" s="82"/>
      <c r="AX6" s="82"/>
    </row>
    <row r="7" spans="2:50" x14ac:dyDescent="0.25">
      <c r="B7" s="28" t="s">
        <v>22</v>
      </c>
      <c r="C7" s="21">
        <v>3</v>
      </c>
      <c r="D7" s="21">
        <v>2</v>
      </c>
      <c r="E7" s="21">
        <v>3</v>
      </c>
      <c r="F7" s="21">
        <v>3</v>
      </c>
      <c r="G7" s="22"/>
      <c r="H7" s="29"/>
      <c r="J7" s="12" t="str">
        <f t="shared" ref="J7:J16" si="6">B5</f>
        <v>Pelayanan</v>
      </c>
      <c r="K7" s="5">
        <v>5</v>
      </c>
      <c r="L7" s="8">
        <f>K7*$H5</f>
        <v>0</v>
      </c>
      <c r="M7" s="5">
        <v>4</v>
      </c>
      <c r="N7" s="8">
        <f>M7*$H5</f>
        <v>0</v>
      </c>
      <c r="O7" s="5">
        <v>2</v>
      </c>
      <c r="P7" s="8">
        <f t="shared" ref="P7:P16" si="7">O7*$H5</f>
        <v>0</v>
      </c>
      <c r="Q7" s="5">
        <v>3</v>
      </c>
      <c r="R7" s="8">
        <f t="shared" ref="R7:R16" si="8">Q7*$H5</f>
        <v>0</v>
      </c>
      <c r="T7" s="48">
        <v>2</v>
      </c>
      <c r="U7" s="42" t="str">
        <f t="shared" si="1"/>
        <v>Keamanan</v>
      </c>
      <c r="V7" s="43">
        <f t="shared" si="2"/>
        <v>0</v>
      </c>
      <c r="W7" s="43">
        <f t="shared" si="3"/>
        <v>0</v>
      </c>
      <c r="X7" s="43">
        <f t="shared" si="4"/>
        <v>0</v>
      </c>
      <c r="Y7" s="43">
        <f t="shared" si="5"/>
        <v>0</v>
      </c>
      <c r="Z7" s="43"/>
      <c r="AA7" s="43"/>
      <c r="AM7" s="46">
        <v>3</v>
      </c>
      <c r="AN7" s="67" t="str">
        <f t="shared" si="0"/>
        <v>Lokasi</v>
      </c>
      <c r="AO7" s="68"/>
      <c r="AP7" s="69"/>
      <c r="AQ7" s="66"/>
      <c r="AR7" s="11"/>
      <c r="AS7" s="82"/>
      <c r="AT7" s="82"/>
      <c r="AU7" s="82"/>
      <c r="AV7" s="82"/>
      <c r="AW7" s="82"/>
      <c r="AX7" s="82"/>
    </row>
    <row r="8" spans="2:50" ht="15" customHeight="1" x14ac:dyDescent="0.25">
      <c r="B8" s="28" t="s">
        <v>23</v>
      </c>
      <c r="C8" s="21">
        <v>1</v>
      </c>
      <c r="D8" s="21">
        <v>5</v>
      </c>
      <c r="E8" s="21">
        <v>7</v>
      </c>
      <c r="F8" s="21">
        <v>6</v>
      </c>
      <c r="G8" s="22"/>
      <c r="H8" s="29"/>
      <c r="J8" s="13" t="str">
        <f t="shared" si="6"/>
        <v>Keamanan</v>
      </c>
      <c r="K8" s="6">
        <v>2</v>
      </c>
      <c r="L8" s="9">
        <f t="shared" ref="L8:L16" si="9">K8*$H6</f>
        <v>0</v>
      </c>
      <c r="M8" s="6">
        <v>3</v>
      </c>
      <c r="N8" s="9">
        <f t="shared" ref="N8:N16" si="10">M8*$H6</f>
        <v>0</v>
      </c>
      <c r="O8" s="6">
        <v>5</v>
      </c>
      <c r="P8" s="9">
        <f t="shared" si="7"/>
        <v>0</v>
      </c>
      <c r="Q8" s="6">
        <v>1</v>
      </c>
      <c r="R8" s="9">
        <f t="shared" si="8"/>
        <v>0</v>
      </c>
      <c r="T8" s="48">
        <v>3</v>
      </c>
      <c r="U8" s="42" t="str">
        <f t="shared" si="1"/>
        <v>Lokasi</v>
      </c>
      <c r="V8" s="43">
        <f t="shared" si="2"/>
        <v>0</v>
      </c>
      <c r="W8" s="43">
        <f t="shared" si="3"/>
        <v>0</v>
      </c>
      <c r="X8" s="43">
        <f t="shared" si="4"/>
        <v>0</v>
      </c>
      <c r="Y8" s="43">
        <f t="shared" si="5"/>
        <v>0</v>
      </c>
      <c r="Z8" s="43"/>
      <c r="AA8" s="43"/>
      <c r="AM8" s="46">
        <v>4</v>
      </c>
      <c r="AN8" s="67" t="str">
        <f t="shared" si="0"/>
        <v>Kebersihan</v>
      </c>
      <c r="AO8" s="68"/>
      <c r="AP8" s="69"/>
      <c r="AQ8" s="66"/>
      <c r="AR8" s="11"/>
      <c r="AS8" s="15"/>
      <c r="AT8" s="15"/>
      <c r="AU8" s="15"/>
      <c r="AV8" s="15"/>
      <c r="AW8" s="15"/>
      <c r="AX8" s="16"/>
    </row>
    <row r="9" spans="2:50" x14ac:dyDescent="0.25">
      <c r="B9" s="28" t="s">
        <v>24</v>
      </c>
      <c r="C9" s="21">
        <v>2</v>
      </c>
      <c r="D9" s="21">
        <v>6</v>
      </c>
      <c r="E9" s="21">
        <v>5</v>
      </c>
      <c r="F9" s="21">
        <v>7</v>
      </c>
      <c r="G9" s="22"/>
      <c r="H9" s="29"/>
      <c r="J9" s="13" t="str">
        <f t="shared" si="6"/>
        <v>Lokasi</v>
      </c>
      <c r="K9" s="6">
        <v>4</v>
      </c>
      <c r="L9" s="9">
        <f t="shared" si="9"/>
        <v>0</v>
      </c>
      <c r="M9" s="6">
        <v>2</v>
      </c>
      <c r="N9" s="9">
        <f t="shared" si="10"/>
        <v>0</v>
      </c>
      <c r="O9" s="6">
        <v>2</v>
      </c>
      <c r="P9" s="9">
        <f t="shared" si="7"/>
        <v>0</v>
      </c>
      <c r="Q9" s="6">
        <v>1</v>
      </c>
      <c r="R9" s="9">
        <f t="shared" si="8"/>
        <v>0</v>
      </c>
      <c r="T9" s="48">
        <v>4</v>
      </c>
      <c r="U9" s="42" t="str">
        <f t="shared" si="1"/>
        <v>Kebersihan</v>
      </c>
      <c r="V9" s="43">
        <f t="shared" si="2"/>
        <v>0</v>
      </c>
      <c r="W9" s="43">
        <f t="shared" si="3"/>
        <v>0</v>
      </c>
      <c r="X9" s="43">
        <f t="shared" si="4"/>
        <v>0</v>
      </c>
      <c r="Y9" s="43">
        <f t="shared" si="5"/>
        <v>0</v>
      </c>
      <c r="Z9" s="43"/>
      <c r="AA9" s="43"/>
      <c r="AM9" s="46">
        <v>5</v>
      </c>
      <c r="AN9" s="67" t="str">
        <f t="shared" si="0"/>
        <v>Keragaman Produk</v>
      </c>
      <c r="AO9" s="68"/>
      <c r="AP9" s="69"/>
      <c r="AQ9" s="66"/>
      <c r="AR9" s="11"/>
      <c r="AS9" s="60" t="str">
        <f>U4</f>
        <v>Faktor yang dinilai</v>
      </c>
      <c r="AT9" s="61" t="str">
        <f>V4</f>
        <v>PT A</v>
      </c>
      <c r="AU9" s="61" t="str">
        <f>W4</f>
        <v>PT B</v>
      </c>
      <c r="AV9" s="61" t="str">
        <f>X4</f>
        <v>PT C</v>
      </c>
      <c r="AW9" s="60" t="str">
        <f>Y4</f>
        <v>PT D</v>
      </c>
      <c r="AX9" s="16"/>
    </row>
    <row r="10" spans="2:50" x14ac:dyDescent="0.25">
      <c r="B10" s="28" t="s">
        <v>25</v>
      </c>
      <c r="C10" s="21">
        <v>8</v>
      </c>
      <c r="D10" s="21">
        <v>7</v>
      </c>
      <c r="E10" s="21">
        <v>1</v>
      </c>
      <c r="F10" s="21">
        <v>2</v>
      </c>
      <c r="G10" s="22"/>
      <c r="H10" s="29"/>
      <c r="J10" s="13" t="str">
        <f t="shared" si="6"/>
        <v>Kebersihan</v>
      </c>
      <c r="K10" s="6">
        <v>5</v>
      </c>
      <c r="L10" s="9">
        <f t="shared" si="9"/>
        <v>0</v>
      </c>
      <c r="M10" s="6">
        <v>1</v>
      </c>
      <c r="N10" s="9">
        <f t="shared" si="10"/>
        <v>0</v>
      </c>
      <c r="O10" s="6">
        <v>2</v>
      </c>
      <c r="P10" s="9">
        <f t="shared" si="7"/>
        <v>0</v>
      </c>
      <c r="Q10" s="6">
        <v>4</v>
      </c>
      <c r="R10" s="9">
        <f t="shared" si="8"/>
        <v>0</v>
      </c>
      <c r="T10" s="48">
        <v>5</v>
      </c>
      <c r="U10" s="42" t="str">
        <f t="shared" si="1"/>
        <v>Keragaman Produk</v>
      </c>
      <c r="V10" s="43">
        <f t="shared" si="2"/>
        <v>0</v>
      </c>
      <c r="W10" s="43">
        <f t="shared" si="3"/>
        <v>0</v>
      </c>
      <c r="X10" s="43">
        <f t="shared" si="4"/>
        <v>0</v>
      </c>
      <c r="Y10" s="43">
        <f t="shared" si="5"/>
        <v>0</v>
      </c>
      <c r="Z10" s="43"/>
      <c r="AA10" s="43"/>
      <c r="AM10" s="46">
        <v>6</v>
      </c>
      <c r="AN10" s="67" t="str">
        <f t="shared" si="0"/>
        <v>Desain Interior</v>
      </c>
      <c r="AO10" s="68"/>
      <c r="AP10" s="69"/>
      <c r="AQ10" s="66"/>
      <c r="AR10" s="11"/>
      <c r="AS10" s="57" t="str">
        <f>AU4</f>
        <v xml:space="preserve">Kemasan </v>
      </c>
      <c r="AT10" s="59">
        <f>VLOOKUP($AR4,Skor,3)</f>
        <v>0</v>
      </c>
      <c r="AU10" s="59">
        <f>VLOOKUP($AR4,Skor,4)</f>
        <v>0</v>
      </c>
      <c r="AV10" s="59">
        <f>VLOOKUP($AR4,Skor,5)</f>
        <v>0</v>
      </c>
      <c r="AW10" s="58">
        <f>VLOOKUP($AR4,Skor,6)</f>
        <v>0</v>
      </c>
    </row>
    <row r="11" spans="2:50" x14ac:dyDescent="0.25">
      <c r="B11" s="28" t="s">
        <v>26</v>
      </c>
      <c r="C11" s="21">
        <v>7</v>
      </c>
      <c r="D11" s="21">
        <v>8</v>
      </c>
      <c r="E11" s="21">
        <v>10</v>
      </c>
      <c r="F11" s="21">
        <v>8</v>
      </c>
      <c r="G11" s="22"/>
      <c r="H11" s="29"/>
      <c r="J11" s="13" t="str">
        <f t="shared" si="6"/>
        <v>Keragaman Produk</v>
      </c>
      <c r="K11" s="6">
        <v>1</v>
      </c>
      <c r="L11" s="9">
        <f t="shared" si="9"/>
        <v>0</v>
      </c>
      <c r="M11" s="6">
        <v>5</v>
      </c>
      <c r="N11" s="9">
        <f t="shared" si="10"/>
        <v>0</v>
      </c>
      <c r="O11" s="6">
        <v>2</v>
      </c>
      <c r="P11" s="9">
        <f t="shared" si="7"/>
        <v>0</v>
      </c>
      <c r="Q11" s="6">
        <v>3</v>
      </c>
      <c r="R11" s="9">
        <f t="shared" si="8"/>
        <v>0</v>
      </c>
      <c r="T11" s="48">
        <v>6</v>
      </c>
      <c r="U11" s="42" t="str">
        <f t="shared" si="1"/>
        <v>Desain Interior</v>
      </c>
      <c r="V11" s="43">
        <f t="shared" si="2"/>
        <v>0</v>
      </c>
      <c r="W11" s="43">
        <f t="shared" si="3"/>
        <v>0</v>
      </c>
      <c r="X11" s="43">
        <f t="shared" si="4"/>
        <v>0</v>
      </c>
      <c r="Y11" s="43">
        <f t="shared" si="5"/>
        <v>0</v>
      </c>
      <c r="Z11" s="43"/>
      <c r="AA11" s="43"/>
      <c r="AM11" s="46">
        <v>7</v>
      </c>
      <c r="AN11" s="67" t="str">
        <f t="shared" si="0"/>
        <v>Harga</v>
      </c>
      <c r="AO11" s="68"/>
      <c r="AP11" s="69"/>
      <c r="AQ11" s="66"/>
      <c r="AR11" s="11"/>
      <c r="AS11" s="15"/>
    </row>
    <row r="12" spans="2:50" x14ac:dyDescent="0.25">
      <c r="B12" s="28" t="s">
        <v>27</v>
      </c>
      <c r="C12" s="21">
        <v>10</v>
      </c>
      <c r="D12" s="21">
        <v>9</v>
      </c>
      <c r="E12" s="21">
        <v>8</v>
      </c>
      <c r="F12" s="21">
        <v>10</v>
      </c>
      <c r="G12" s="22"/>
      <c r="H12" s="29"/>
      <c r="J12" s="13" t="str">
        <f t="shared" si="6"/>
        <v>Desain Interior</v>
      </c>
      <c r="K12" s="6">
        <v>4</v>
      </c>
      <c r="L12" s="9">
        <f t="shared" si="9"/>
        <v>0</v>
      </c>
      <c r="M12" s="6">
        <v>5</v>
      </c>
      <c r="N12" s="9">
        <f t="shared" si="10"/>
        <v>0</v>
      </c>
      <c r="O12" s="6">
        <v>1</v>
      </c>
      <c r="P12" s="9">
        <f t="shared" si="7"/>
        <v>0</v>
      </c>
      <c r="Q12" s="6">
        <v>2</v>
      </c>
      <c r="R12" s="9">
        <f t="shared" si="8"/>
        <v>0</v>
      </c>
      <c r="T12" s="48">
        <v>7</v>
      </c>
      <c r="U12" s="42" t="str">
        <f t="shared" si="1"/>
        <v>Harga</v>
      </c>
      <c r="V12" s="43">
        <f t="shared" si="2"/>
        <v>0</v>
      </c>
      <c r="W12" s="43">
        <f t="shared" si="3"/>
        <v>0</v>
      </c>
      <c r="X12" s="43">
        <f t="shared" si="4"/>
        <v>0</v>
      </c>
      <c r="Y12" s="43">
        <f t="shared" si="5"/>
        <v>0</v>
      </c>
      <c r="Z12" s="43"/>
      <c r="AA12" s="43"/>
      <c r="AM12" s="46">
        <v>8</v>
      </c>
      <c r="AN12" s="67" t="str">
        <f t="shared" si="0"/>
        <v>Mutu Produk</v>
      </c>
      <c r="AO12" s="68"/>
      <c r="AP12" s="69"/>
      <c r="AQ12" s="66"/>
      <c r="AR12" s="11"/>
    </row>
    <row r="13" spans="2:50" x14ac:dyDescent="0.25">
      <c r="B13" s="28" t="s">
        <v>28</v>
      </c>
      <c r="C13" s="21">
        <v>6</v>
      </c>
      <c r="D13" s="21">
        <v>1</v>
      </c>
      <c r="E13" s="21">
        <v>2</v>
      </c>
      <c r="F13" s="21">
        <v>1</v>
      </c>
      <c r="G13" s="22"/>
      <c r="H13" s="29"/>
      <c r="J13" s="13" t="str">
        <f t="shared" si="6"/>
        <v>Harga</v>
      </c>
      <c r="K13" s="6">
        <v>5</v>
      </c>
      <c r="L13" s="9">
        <f t="shared" si="9"/>
        <v>0</v>
      </c>
      <c r="M13" s="6">
        <v>4</v>
      </c>
      <c r="N13" s="9">
        <f t="shared" si="10"/>
        <v>0</v>
      </c>
      <c r="O13" s="6">
        <v>4</v>
      </c>
      <c r="P13" s="9">
        <f t="shared" si="7"/>
        <v>0</v>
      </c>
      <c r="Q13" s="6">
        <v>3</v>
      </c>
      <c r="R13" s="9">
        <f t="shared" si="8"/>
        <v>0</v>
      </c>
      <c r="T13" s="48">
        <v>8</v>
      </c>
      <c r="U13" s="42" t="str">
        <f t="shared" si="1"/>
        <v>Mutu Produk</v>
      </c>
      <c r="V13" s="43">
        <f t="shared" si="2"/>
        <v>0</v>
      </c>
      <c r="W13" s="43">
        <f t="shared" si="3"/>
        <v>0</v>
      </c>
      <c r="X13" s="43">
        <f t="shared" si="4"/>
        <v>0</v>
      </c>
      <c r="Y13" s="43">
        <f t="shared" si="5"/>
        <v>0</v>
      </c>
      <c r="Z13" s="43"/>
      <c r="AA13" s="43"/>
      <c r="AM13" s="46">
        <v>9</v>
      </c>
      <c r="AN13" s="67" t="str">
        <f t="shared" si="0"/>
        <v xml:space="preserve">Kemasan </v>
      </c>
      <c r="AO13" s="68"/>
      <c r="AP13" s="69"/>
      <c r="AQ13" s="66"/>
      <c r="AR13" s="11"/>
    </row>
    <row r="14" spans="2:50" x14ac:dyDescent="0.25">
      <c r="B14" s="30" t="s">
        <v>29</v>
      </c>
      <c r="C14" s="31">
        <v>9</v>
      </c>
      <c r="D14" s="31">
        <v>10</v>
      </c>
      <c r="E14" s="31">
        <v>9</v>
      </c>
      <c r="F14" s="31">
        <v>9</v>
      </c>
      <c r="G14" s="32"/>
      <c r="H14" s="33"/>
      <c r="J14" s="13" t="str">
        <f t="shared" si="6"/>
        <v>Mutu Produk</v>
      </c>
      <c r="K14" s="6">
        <v>4</v>
      </c>
      <c r="L14" s="9">
        <f t="shared" si="9"/>
        <v>0</v>
      </c>
      <c r="M14" s="6">
        <v>2</v>
      </c>
      <c r="N14" s="9">
        <f t="shared" si="10"/>
        <v>0</v>
      </c>
      <c r="O14" s="6">
        <v>3</v>
      </c>
      <c r="P14" s="9">
        <f t="shared" si="7"/>
        <v>0</v>
      </c>
      <c r="Q14" s="6">
        <v>5</v>
      </c>
      <c r="R14" s="9">
        <f t="shared" si="8"/>
        <v>0</v>
      </c>
      <c r="T14" s="48">
        <v>9</v>
      </c>
      <c r="U14" s="42" t="str">
        <f t="shared" si="1"/>
        <v xml:space="preserve">Kemasan </v>
      </c>
      <c r="V14" s="43">
        <f t="shared" si="2"/>
        <v>0</v>
      </c>
      <c r="W14" s="43">
        <f t="shared" si="3"/>
        <v>0</v>
      </c>
      <c r="X14" s="43">
        <f t="shared" si="4"/>
        <v>0</v>
      </c>
      <c r="Y14" s="43">
        <f t="shared" si="5"/>
        <v>0</v>
      </c>
      <c r="Z14" s="43"/>
      <c r="AA14" s="43"/>
      <c r="AM14" s="46">
        <v>10</v>
      </c>
      <c r="AN14" s="67" t="str">
        <f t="shared" si="0"/>
        <v>Jam Buka</v>
      </c>
      <c r="AO14" s="68"/>
      <c r="AP14" s="69"/>
      <c r="AQ14" s="66"/>
      <c r="AR14" s="11"/>
    </row>
    <row r="15" spans="2:50" x14ac:dyDescent="0.25">
      <c r="F15" s="56" t="s">
        <v>6</v>
      </c>
      <c r="G15" s="23">
        <f>SUM(G5:G14)</f>
        <v>0</v>
      </c>
      <c r="H15" s="19">
        <f>SUM(H5:H14)</f>
        <v>0</v>
      </c>
      <c r="J15" s="13" t="str">
        <f t="shared" si="6"/>
        <v xml:space="preserve">Kemasan </v>
      </c>
      <c r="K15" s="6">
        <v>4</v>
      </c>
      <c r="L15" s="9">
        <f t="shared" si="9"/>
        <v>0</v>
      </c>
      <c r="M15" s="6">
        <v>5</v>
      </c>
      <c r="N15" s="9">
        <f t="shared" si="10"/>
        <v>0</v>
      </c>
      <c r="O15" s="6">
        <v>1</v>
      </c>
      <c r="P15" s="9">
        <f t="shared" si="7"/>
        <v>0</v>
      </c>
      <c r="Q15" s="6">
        <v>4</v>
      </c>
      <c r="R15" s="9">
        <f t="shared" si="8"/>
        <v>0</v>
      </c>
      <c r="T15" s="49">
        <v>10</v>
      </c>
      <c r="U15" s="44" t="str">
        <f t="shared" si="1"/>
        <v>Jam Buka</v>
      </c>
      <c r="V15" s="45">
        <f t="shared" si="2"/>
        <v>0</v>
      </c>
      <c r="W15" s="45">
        <f t="shared" si="3"/>
        <v>0</v>
      </c>
      <c r="X15" s="45">
        <f t="shared" si="4"/>
        <v>0</v>
      </c>
      <c r="Y15" s="45">
        <f t="shared" si="5"/>
        <v>0</v>
      </c>
      <c r="Z15" s="45"/>
      <c r="AA15" s="45"/>
      <c r="AR15" s="11"/>
    </row>
    <row r="16" spans="2:50" x14ac:dyDescent="0.25">
      <c r="J16" s="14" t="str">
        <f t="shared" si="6"/>
        <v>Jam Buka</v>
      </c>
      <c r="K16" s="7">
        <v>5</v>
      </c>
      <c r="L16" s="10">
        <f t="shared" si="9"/>
        <v>0</v>
      </c>
      <c r="M16" s="7">
        <v>4</v>
      </c>
      <c r="N16" s="10">
        <f t="shared" si="10"/>
        <v>0</v>
      </c>
      <c r="O16" s="7">
        <v>3</v>
      </c>
      <c r="P16" s="10">
        <f t="shared" si="7"/>
        <v>0</v>
      </c>
      <c r="Q16" s="7">
        <v>2</v>
      </c>
      <c r="R16" s="10">
        <f t="shared" si="8"/>
        <v>0</v>
      </c>
      <c r="T16" s="79" t="s">
        <v>32</v>
      </c>
      <c r="U16" s="79"/>
      <c r="V16" s="52">
        <f>SUM(V6:V15)</f>
        <v>0</v>
      </c>
      <c r="W16" s="52">
        <f t="shared" ref="W16:Y16" si="11">SUM(W6:W15)</f>
        <v>0</v>
      </c>
      <c r="X16" s="52">
        <f t="shared" si="11"/>
        <v>0</v>
      </c>
      <c r="Y16" s="52">
        <f t="shared" si="11"/>
        <v>0</v>
      </c>
      <c r="Z16" s="18"/>
      <c r="AA16" s="18"/>
    </row>
    <row r="17" spans="10:18" x14ac:dyDescent="0.25">
      <c r="J17" s="78" t="s">
        <v>32</v>
      </c>
      <c r="K17" s="36"/>
      <c r="L17" s="55">
        <f>SUM(L7:L16)</f>
        <v>0</v>
      </c>
      <c r="M17" s="36"/>
      <c r="N17" s="55">
        <f>SUM(N7:N16)</f>
        <v>0</v>
      </c>
      <c r="O17" s="36"/>
      <c r="P17" s="55">
        <f>SUM(P7:P16)</f>
        <v>0</v>
      </c>
      <c r="Q17" s="36"/>
      <c r="R17" s="55">
        <f>SUM(R7:R16)</f>
        <v>0</v>
      </c>
    </row>
    <row r="19" spans="10:18" x14ac:dyDescent="0.25">
      <c r="J19" s="75" t="s">
        <v>36</v>
      </c>
      <c r="K19" s="76">
        <v>5</v>
      </c>
      <c r="L19" s="77" t="s">
        <v>10</v>
      </c>
      <c r="M19" s="77"/>
    </row>
    <row r="20" spans="10:18" x14ac:dyDescent="0.25">
      <c r="K20" s="76">
        <v>4</v>
      </c>
      <c r="L20" s="77" t="s">
        <v>11</v>
      </c>
      <c r="M20" s="77"/>
    </row>
    <row r="21" spans="10:18" x14ac:dyDescent="0.25">
      <c r="K21" s="76">
        <v>3</v>
      </c>
      <c r="L21" s="77" t="s">
        <v>12</v>
      </c>
      <c r="M21" s="77"/>
    </row>
    <row r="22" spans="10:18" x14ac:dyDescent="0.25">
      <c r="K22" s="76">
        <v>2</v>
      </c>
      <c r="L22" s="77" t="s">
        <v>13</v>
      </c>
      <c r="M22" s="77"/>
    </row>
    <row r="23" spans="10:18" x14ac:dyDescent="0.25">
      <c r="K23" s="76">
        <v>1</v>
      </c>
      <c r="L23" s="77" t="s">
        <v>14</v>
      </c>
      <c r="M23" s="77"/>
    </row>
    <row r="24" spans="10:18" ht="19.5" customHeight="1" x14ac:dyDescent="0.25"/>
  </sheetData>
  <mergeCells count="17">
    <mergeCell ref="T16:U16"/>
    <mergeCell ref="Z4:AA4"/>
    <mergeCell ref="AO4:AP4"/>
    <mergeCell ref="AU4:AV4"/>
    <mergeCell ref="J5:J6"/>
    <mergeCell ref="K5:L5"/>
    <mergeCell ref="M5:N5"/>
    <mergeCell ref="O5:P5"/>
    <mergeCell ref="Q5:R5"/>
    <mergeCell ref="V5:Y5"/>
    <mergeCell ref="AS5:AX7"/>
    <mergeCell ref="J2:Q2"/>
    <mergeCell ref="B3:I3"/>
    <mergeCell ref="J3:R3"/>
    <mergeCell ref="J4:R4"/>
    <mergeCell ref="T4:T5"/>
    <mergeCell ref="U4:U5"/>
  </mergeCells>
  <dataValidations count="1">
    <dataValidation type="list" allowBlank="1" showInputMessage="1" showErrorMessage="1" sqref="K7:K16 Q7:Q16 O7:O16 M7:M16">
      <formula1>$K$19:$K$23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45</xdr:col>
                    <xdr:colOff>152400</xdr:colOff>
                    <xdr:row>3</xdr:row>
                    <xdr:rowOff>9525</xdr:rowOff>
                  </from>
                  <to>
                    <xdr:col>45</xdr:col>
                    <xdr:colOff>638175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KASUS</vt:lpstr>
      <vt:lpstr>LATIH</vt:lpstr>
      <vt:lpstr>KASUS!Skor</vt:lpstr>
      <vt:lpstr>LATIH!Skor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 Pro</dc:creator>
  <cp:lastModifiedBy>user</cp:lastModifiedBy>
  <dcterms:created xsi:type="dcterms:W3CDTF">2019-05-06T09:13:52Z</dcterms:created>
  <dcterms:modified xsi:type="dcterms:W3CDTF">2019-05-29T15:37:30Z</dcterms:modified>
</cp:coreProperties>
</file>